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mc:AlternateContent xmlns:mc="http://schemas.openxmlformats.org/markup-compatibility/2006">
    <mc:Choice Requires="x15">
      <x15ac:absPath xmlns:x15ac="http://schemas.microsoft.com/office/spreadsheetml/2010/11/ac" url="https://myerse.erse.pt/Areas_de_trabalho/Regulamentacao_Sector_Eletrico/Reviso Normas 2024/Pós Consulta de Interessados/Documentação final/Normas Limpas Finais/REN/"/>
    </mc:Choice>
  </mc:AlternateContent>
  <xr:revisionPtr revIDLastSave="0" documentId="13_ncr:1_{A48C3B24-24C3-4BC2-B144-C4F9CE5EA924}" xr6:coauthVersionLast="47" xr6:coauthVersionMax="47" xr10:uidLastSave="{00000000-0000-0000-0000-000000000000}"/>
  <bookViews>
    <workbookView xWindow="-108" yWindow="-108" windowWidth="23256" windowHeight="14160" tabRatio="742" xr2:uid="{00000000-000D-0000-FFFF-FFFF00000000}"/>
  </bookViews>
  <sheets>
    <sheet name="Índice" sheetId="26" r:id="rId1"/>
    <sheet name="N2-01-REN - Balanço EE" sheetId="65" r:id="rId2"/>
    <sheet name="N2-02-REN - Qtds e fatur_GGS" sheetId="29" r:id="rId3"/>
    <sheet name="N2-03-REN - Qtds e fatur_TEE" sheetId="30" r:id="rId4"/>
    <sheet name="N2-04-REN - Indutores de custos" sheetId="31" r:id="rId5"/>
    <sheet name="N2-05-REN - Balanço" sheetId="1" r:id="rId6"/>
    <sheet name="N2-06-REN - DR" sheetId="2" r:id="rId7"/>
    <sheet name="N2-07-REN - Ativos_GGS" sheetId="6" r:id="rId8"/>
    <sheet name="N2-08-REN - Ativos_GGS PDIRT" sheetId="46" r:id="rId9"/>
    <sheet name="N2-09-REN - Sub Inv GGS" sheetId="52" r:id="rId10"/>
    <sheet name="N2-10-REN - Ativ_TEE (&lt;2022)" sheetId="53" r:id="rId11"/>
    <sheet name="N2-11-REN - Ativ_TEE (2022&gt;)" sheetId="51" r:id="rId12"/>
    <sheet name="N2-12-REN-Ativ_TEE PDIRT" sheetId="45" r:id="rId13"/>
    <sheet name="N2-13-REN-SubInvTEE (&lt;2022)" sheetId="54" r:id="rId14"/>
    <sheet name="N2-14-REN-SubInvTEE (2022&gt;)" sheetId="55" r:id="rId15"/>
    <sheet name="N2-15-REN - Base de activos TEE" sheetId="56" r:id="rId16"/>
    <sheet name="N2-16-REN - Dif e conta a p e r" sheetId="3" r:id="rId17"/>
    <sheet name="N2-17-REN - Vendas e Prest serv" sheetId="27" r:id="rId18"/>
    <sheet name="N2-18-REN - CMVMC" sheetId="5" r:id="rId19"/>
    <sheet name="N2-19-REN - FSE" sheetId="11" r:id="rId20"/>
    <sheet name="N2-20-REN - Pessoal" sheetId="12" r:id="rId21"/>
    <sheet name="N2-21-REN Outros gastos e rend" sheetId="14" r:id="rId22"/>
    <sheet name="N2-22-REN - PPEC" sheetId="16" r:id="rId23"/>
    <sheet name="N2-23-REN - DACP" sheetId="33" r:id="rId24"/>
    <sheet name="N2-24-REN - IMDT" sheetId="50" r:id="rId25"/>
    <sheet name="N2-25-REN - Ajustamento GGS" sheetId="57" r:id="rId26"/>
    <sheet name="N2-26-REN - Ajustamento TEE" sheetId="47" r:id="rId27"/>
    <sheet name="N2-27-REN - SISE INFRA" sheetId="64" r:id="rId28"/>
    <sheet name="N2-28-REN - Obras Concl TEE" sheetId="62" r:id="rId29"/>
    <sheet name="N2-29-REN - Obras Concl GGS" sheetId="63" r:id="rId30"/>
    <sheet name="N2-30-REN - RQS" sheetId="40" r:id="rId31"/>
    <sheet name="N2-31-REN-Windfloat" sheetId="61" r:id="rId32"/>
    <sheet name="N2-32-REN-LinhaFF-Traf" sheetId="60" r:id="rId33"/>
    <sheet name="N2-33-REN - ZLT" sheetId="66" r:id="rId34"/>
    <sheet name="N2-34 - Mud. Agr." sheetId="67" r:id="rId35"/>
    <sheet name="N2-35-REN - Viaturas" sheetId="69" r:id="rId36"/>
    <sheet name="N2-36 - Custos Acordo Turbogás" sheetId="71" r:id="rId37"/>
  </sheets>
  <externalReferences>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s>
  <definedNames>
    <definedName name="_" localSheetId="35" hidden="1">#REF!</definedName>
    <definedName name="_" hidden="1">#REF!</definedName>
    <definedName name="____DAT1" localSheetId="1">#REF!</definedName>
    <definedName name="____DAT1" localSheetId="25">#REF!</definedName>
    <definedName name="____DAT1" localSheetId="27">#REF!</definedName>
    <definedName name="____DAT1" localSheetId="28">#REF!</definedName>
    <definedName name="____DAT1" localSheetId="29">#REF!</definedName>
    <definedName name="____DAT1" localSheetId="35">#REF!</definedName>
    <definedName name="____DAT1">#REF!</definedName>
    <definedName name="____DAT11" localSheetId="1">[1]Original!#REF!</definedName>
    <definedName name="____DAT11" localSheetId="25">[1]Original!#REF!</definedName>
    <definedName name="____DAT11" localSheetId="27">[1]Original!#REF!</definedName>
    <definedName name="____DAT11" localSheetId="28">[1]Original!#REF!</definedName>
    <definedName name="____DAT11" localSheetId="29">[1]Original!#REF!</definedName>
    <definedName name="____DAT11" localSheetId="35">[1]Original!#REF!</definedName>
    <definedName name="____DAT11">[1]Original!#REF!</definedName>
    <definedName name="____DAT12" localSheetId="1">[1]Original!#REF!</definedName>
    <definedName name="____DAT12" localSheetId="25">[1]Original!#REF!</definedName>
    <definedName name="____DAT12" localSheetId="27">[1]Original!#REF!</definedName>
    <definedName name="____DAT12" localSheetId="28">[1]Original!#REF!</definedName>
    <definedName name="____DAT12" localSheetId="29">[1]Original!#REF!</definedName>
    <definedName name="____DAT12" localSheetId="35">[1]Original!#REF!</definedName>
    <definedName name="____DAT12">[1]Original!#REF!</definedName>
    <definedName name="____DAT13" localSheetId="25">[1]Original!#REF!</definedName>
    <definedName name="____DAT13" localSheetId="35">[1]Original!#REF!</definedName>
    <definedName name="____DAT13">[1]Original!#REF!</definedName>
    <definedName name="____DAT14" localSheetId="25">[1]Original!#REF!</definedName>
    <definedName name="____DAT14" localSheetId="35">[1]Original!#REF!</definedName>
    <definedName name="____DAT14">[1]Original!#REF!</definedName>
    <definedName name="____DAT19" localSheetId="25">[1]Original!#REF!</definedName>
    <definedName name="____DAT19" localSheetId="35">[1]Original!#REF!</definedName>
    <definedName name="____DAT19">[1]Original!#REF!</definedName>
    <definedName name="____DAT2" localSheetId="25">#REF!</definedName>
    <definedName name="____DAT2" localSheetId="35">#REF!</definedName>
    <definedName name="____DAT2" localSheetId="36">#REF!</definedName>
    <definedName name="____DAT2">#REF!</definedName>
    <definedName name="____DAT20" localSheetId="25">[1]Original!#REF!</definedName>
    <definedName name="____DAT20" localSheetId="35">[1]Original!#REF!</definedName>
    <definedName name="____DAT20" localSheetId="36">[1]Original!#REF!</definedName>
    <definedName name="____DAT20">[1]Original!#REF!</definedName>
    <definedName name="____DAT21" localSheetId="25">[1]Original!#REF!</definedName>
    <definedName name="____DAT21" localSheetId="35">[1]Original!#REF!</definedName>
    <definedName name="____DAT21">[1]Original!#REF!</definedName>
    <definedName name="____DAT22" localSheetId="25">[1]Original!#REF!</definedName>
    <definedName name="____DAT22" localSheetId="35">[1]Original!#REF!</definedName>
    <definedName name="____DAT22">[1]Original!#REF!</definedName>
    <definedName name="____DAT23" localSheetId="25">[1]Original!#REF!</definedName>
    <definedName name="____DAT23" localSheetId="35">[1]Original!#REF!</definedName>
    <definedName name="____DAT23">[1]Original!#REF!</definedName>
    <definedName name="___DAT3" localSheetId="25">#REF!</definedName>
    <definedName name="___DAT3" localSheetId="35">#REF!</definedName>
    <definedName name="___DAT3" localSheetId="36">#REF!</definedName>
    <definedName name="___DAT3">#REF!</definedName>
    <definedName name="___DAT4" localSheetId="25">#REF!</definedName>
    <definedName name="___DAT4" localSheetId="35">#REF!</definedName>
    <definedName name="___DAT4">#REF!</definedName>
    <definedName name="___DAT5" localSheetId="25">#REF!</definedName>
    <definedName name="___DAT5" localSheetId="35">#REF!</definedName>
    <definedName name="___DAT5">#REF!</definedName>
    <definedName name="___DAT6" localSheetId="25">#REF!</definedName>
    <definedName name="___DAT6" localSheetId="35">#REF!</definedName>
    <definedName name="___DAT6">#REF!</definedName>
    <definedName name="___DAT7" localSheetId="25">#REF!</definedName>
    <definedName name="___DAT7" localSheetId="35">#REF!</definedName>
    <definedName name="___DAT7">#REF!</definedName>
    <definedName name="___DAT8" localSheetId="25">#REF!</definedName>
    <definedName name="___DAT8" localSheetId="35">#REF!</definedName>
    <definedName name="___DAT8">#REF!</definedName>
    <definedName name="___DAT9" localSheetId="25">#REF!</definedName>
    <definedName name="___DAT9" localSheetId="35">#REF!</definedName>
    <definedName name="___DAT9">#REF!</definedName>
    <definedName name="___thinkcellIB6GOMZNHFHEHL4CETGX4LNA74" localSheetId="1" hidden="1">'[2]2012'!#REF!</definedName>
    <definedName name="___thinkcellIB6GOMZNHFHEHL4CETGX4LNA74" localSheetId="8" hidden="1">'[2]2012'!#REF!</definedName>
    <definedName name="___thinkcellIB6GOMZNHFHEHL4CETGX4LNA74" localSheetId="9" hidden="1">'[2]2012'!#REF!</definedName>
    <definedName name="___thinkcellIB6GOMZNHFHEHL4CETGX4LNA74" localSheetId="10" hidden="1">'[2]2012'!#REF!</definedName>
    <definedName name="___thinkcellIB6GOMZNHFHEHL4CETGX4LNA74" localSheetId="11" hidden="1">'[2]2012'!#REF!</definedName>
    <definedName name="___thinkcellIB6GOMZNHFHEHL4CETGX4LNA74" localSheetId="12" hidden="1">'[2]2012'!#REF!</definedName>
    <definedName name="___thinkcellIB6GOMZNHFHEHL4CETGX4LNA74" localSheetId="13" hidden="1">'[2]2012'!#REF!</definedName>
    <definedName name="___thinkcellIB6GOMZNHFHEHL4CETGX4LNA74" localSheetId="14" hidden="1">'[2]2012'!#REF!</definedName>
    <definedName name="___thinkcellIB6GOMZNHFHEHL4CETGX4LNA74" localSheetId="15" hidden="1">'[2]2012'!#REF!</definedName>
    <definedName name="___thinkcellIB6GOMZNHFHEHL4CETGX4LNA74" localSheetId="24" hidden="1">'[2]2012'!#REF!</definedName>
    <definedName name="___thinkcellIB6GOMZNHFHEHL4CETGX4LNA74" localSheetId="25" hidden="1">'[2]2012'!#REF!</definedName>
    <definedName name="___thinkcellIB6GOMZNHFHEHL4CETGX4LNA74" localSheetId="26" hidden="1">'[2]2012'!#REF!</definedName>
    <definedName name="___thinkcellIB6GOMZNHFHEHL4CETGX4LNA74" localSheetId="27" hidden="1">'[3]2012'!#REF!</definedName>
    <definedName name="___thinkcellIB6GOMZNHFHEHL4CETGX4LNA74" localSheetId="28" hidden="1">'[3]2012'!#REF!</definedName>
    <definedName name="___thinkcellIB6GOMZNHFHEHL4CETGX4LNA74" localSheetId="29" hidden="1">'[3]2012'!#REF!</definedName>
    <definedName name="___thinkcellIB6GOMZNHFHEHL4CETGX4LNA74" localSheetId="30" hidden="1">'[2]2012'!#REF!</definedName>
    <definedName name="___thinkcellIB6GOMZNHFHEHL4CETGX4LNA74" localSheetId="31" hidden="1">'[3]2012'!#REF!</definedName>
    <definedName name="___thinkcellIB6GOMZNHFHEHL4CETGX4LNA74" localSheetId="32" hidden="1">'[3]2012'!#REF!</definedName>
    <definedName name="___thinkcellIB6GOMZNHFHEHL4CETGX4LNA74" localSheetId="35" hidden="1">'[2]2012'!#REF!</definedName>
    <definedName name="___thinkcellIB6GOMZNHFHEHL4CETGX4LNA74" localSheetId="36" hidden="1">'[2]2012'!#REF!</definedName>
    <definedName name="___thinkcellIB6GOMZNHFHEHL4CETGX4LNA74" hidden="1">'[2]2012'!#REF!</definedName>
    <definedName name="___thinkcellw0UAAAEAAAAEAAAA_sjyNbs08kOQO_oL0iwqdg" localSheetId="1" hidden="1">#REF!</definedName>
    <definedName name="___thinkcellw0UAAAEAAAAEAAAA_sjyNbs08kOQO_oL0iwqdg" localSheetId="8" hidden="1">#REF!</definedName>
    <definedName name="___thinkcellw0UAAAEAAAAEAAAA_sjyNbs08kOQO_oL0iwqdg" localSheetId="9" hidden="1">#REF!</definedName>
    <definedName name="___thinkcellw0UAAAEAAAAEAAAA_sjyNbs08kOQO_oL0iwqdg" localSheetId="10" hidden="1">#REF!</definedName>
    <definedName name="___thinkcellw0UAAAEAAAAEAAAA_sjyNbs08kOQO_oL0iwqdg" localSheetId="11" hidden="1">#REF!</definedName>
    <definedName name="___thinkcellw0UAAAEAAAAEAAAA_sjyNbs08kOQO_oL0iwqdg" localSheetId="12" hidden="1">#REF!</definedName>
    <definedName name="___thinkcellw0UAAAEAAAAEAAAA_sjyNbs08kOQO_oL0iwqdg" localSheetId="13" hidden="1">#REF!</definedName>
    <definedName name="___thinkcellw0UAAAEAAAAEAAAA_sjyNbs08kOQO_oL0iwqdg" localSheetId="14" hidden="1">#REF!</definedName>
    <definedName name="___thinkcellw0UAAAEAAAAEAAAA_sjyNbs08kOQO_oL0iwqdg" localSheetId="15" hidden="1">#REF!</definedName>
    <definedName name="___thinkcellw0UAAAEAAAAEAAAA_sjyNbs08kOQO_oL0iwqdg" localSheetId="24" hidden="1">#REF!</definedName>
    <definedName name="___thinkcellw0UAAAEAAAAEAAAA_sjyNbs08kOQO_oL0iwqdg" localSheetId="25" hidden="1">#REF!</definedName>
    <definedName name="___thinkcellw0UAAAEAAAAEAAAA_sjyNbs08kOQO_oL0iwqdg" localSheetId="26" hidden="1">#REF!</definedName>
    <definedName name="___thinkcellw0UAAAEAAAAEAAAA_sjyNbs08kOQO_oL0iwqdg" localSheetId="27" hidden="1">#REF!</definedName>
    <definedName name="___thinkcellw0UAAAEAAAAEAAAA_sjyNbs08kOQO_oL0iwqdg" localSheetId="29" hidden="1">#REF!</definedName>
    <definedName name="___thinkcellw0UAAAEAAAAEAAAA_sjyNbs08kOQO_oL0iwqdg" localSheetId="30" hidden="1">#REF!</definedName>
    <definedName name="___thinkcellw0UAAAEAAAAEAAAA_sjyNbs08kOQO_oL0iwqdg" localSheetId="31" hidden="1">#REF!</definedName>
    <definedName name="___thinkcellw0UAAAEAAAAEAAAA_sjyNbs08kOQO_oL0iwqdg" localSheetId="32" hidden="1">#REF!</definedName>
    <definedName name="___thinkcellw0UAAAEAAAAEAAAA_sjyNbs08kOQO_oL0iwqdg" localSheetId="35" hidden="1">#REF!</definedName>
    <definedName name="___thinkcellw0UAAAEAAAAEAAAA_sjyNbs08kOQO_oL0iwqdg" hidden="1">#REF!</definedName>
    <definedName name="___thinkcellw0UAAAEAAAAEAAAA5xyaWXkZgEyHwps0ajGVfA" localSheetId="1" hidden="1">#REF!</definedName>
    <definedName name="___thinkcellw0UAAAEAAAAEAAAA5xyaWXkZgEyHwps0ajGVfA" localSheetId="8" hidden="1">#REF!</definedName>
    <definedName name="___thinkcellw0UAAAEAAAAEAAAA5xyaWXkZgEyHwps0ajGVfA" localSheetId="9" hidden="1">#REF!</definedName>
    <definedName name="___thinkcellw0UAAAEAAAAEAAAA5xyaWXkZgEyHwps0ajGVfA" localSheetId="10" hidden="1">#REF!</definedName>
    <definedName name="___thinkcellw0UAAAEAAAAEAAAA5xyaWXkZgEyHwps0ajGVfA" localSheetId="11" hidden="1">#REF!</definedName>
    <definedName name="___thinkcellw0UAAAEAAAAEAAAA5xyaWXkZgEyHwps0ajGVfA" localSheetId="12" hidden="1">#REF!</definedName>
    <definedName name="___thinkcellw0UAAAEAAAAEAAAA5xyaWXkZgEyHwps0ajGVfA" localSheetId="13" hidden="1">#REF!</definedName>
    <definedName name="___thinkcellw0UAAAEAAAAEAAAA5xyaWXkZgEyHwps0ajGVfA" localSheetId="14" hidden="1">#REF!</definedName>
    <definedName name="___thinkcellw0UAAAEAAAAEAAAA5xyaWXkZgEyHwps0ajGVfA" localSheetId="15" hidden="1">#REF!</definedName>
    <definedName name="___thinkcellw0UAAAEAAAAEAAAA5xyaWXkZgEyHwps0ajGVfA" localSheetId="25" hidden="1">#REF!</definedName>
    <definedName name="___thinkcellw0UAAAEAAAAEAAAA5xyaWXkZgEyHwps0ajGVfA" localSheetId="26" hidden="1">#REF!</definedName>
    <definedName name="___thinkcellw0UAAAEAAAAEAAAA5xyaWXkZgEyHwps0ajGVfA" localSheetId="27" hidden="1">#REF!</definedName>
    <definedName name="___thinkcellw0UAAAEAAAAEAAAA5xyaWXkZgEyHwps0ajGVfA" localSheetId="29" hidden="1">#REF!</definedName>
    <definedName name="___thinkcellw0UAAAEAAAAEAAAA5xyaWXkZgEyHwps0ajGVfA" localSheetId="30" hidden="1">#REF!</definedName>
    <definedName name="___thinkcellw0UAAAEAAAAEAAAA5xyaWXkZgEyHwps0ajGVfA" localSheetId="31" hidden="1">#REF!</definedName>
    <definedName name="___thinkcellw0UAAAEAAAAEAAAA5xyaWXkZgEyHwps0ajGVfA" localSheetId="32" hidden="1">#REF!</definedName>
    <definedName name="___thinkcellw0UAAAEAAAAEAAAA5xyaWXkZgEyHwps0ajGVfA" localSheetId="35" hidden="1">#REF!</definedName>
    <definedName name="___thinkcellw0UAAAEAAAAEAAAA5xyaWXkZgEyHwps0ajGVfA" hidden="1">#REF!</definedName>
    <definedName name="___thinkcellw0UAAAEAAAAEAAAA8VJPHyZcuUK2jZCH3nnmCQ" localSheetId="1" hidden="1">#REF!</definedName>
    <definedName name="___thinkcellw0UAAAEAAAAEAAAA8VJPHyZcuUK2jZCH3nnmCQ" localSheetId="8" hidden="1">#REF!</definedName>
    <definedName name="___thinkcellw0UAAAEAAAAEAAAA8VJPHyZcuUK2jZCH3nnmCQ" localSheetId="9" hidden="1">#REF!</definedName>
    <definedName name="___thinkcellw0UAAAEAAAAEAAAA8VJPHyZcuUK2jZCH3nnmCQ" localSheetId="10" hidden="1">#REF!</definedName>
    <definedName name="___thinkcellw0UAAAEAAAAEAAAA8VJPHyZcuUK2jZCH3nnmCQ" localSheetId="11" hidden="1">#REF!</definedName>
    <definedName name="___thinkcellw0UAAAEAAAAEAAAA8VJPHyZcuUK2jZCH3nnmCQ" localSheetId="12" hidden="1">#REF!</definedName>
    <definedName name="___thinkcellw0UAAAEAAAAEAAAA8VJPHyZcuUK2jZCH3nnmCQ" localSheetId="13" hidden="1">#REF!</definedName>
    <definedName name="___thinkcellw0UAAAEAAAAEAAAA8VJPHyZcuUK2jZCH3nnmCQ" localSheetId="14" hidden="1">#REF!</definedName>
    <definedName name="___thinkcellw0UAAAEAAAAEAAAA8VJPHyZcuUK2jZCH3nnmCQ" localSheetId="15" hidden="1">#REF!</definedName>
    <definedName name="___thinkcellw0UAAAEAAAAEAAAA8VJPHyZcuUK2jZCH3nnmCQ" localSheetId="25" hidden="1">#REF!</definedName>
    <definedName name="___thinkcellw0UAAAEAAAAEAAAA8VJPHyZcuUK2jZCH3nnmCQ" localSheetId="26" hidden="1">#REF!</definedName>
    <definedName name="___thinkcellw0UAAAEAAAAEAAAA8VJPHyZcuUK2jZCH3nnmCQ" localSheetId="27" hidden="1">#REF!</definedName>
    <definedName name="___thinkcellw0UAAAEAAAAEAAAA8VJPHyZcuUK2jZCH3nnmCQ" localSheetId="29" hidden="1">#REF!</definedName>
    <definedName name="___thinkcellw0UAAAEAAAAEAAAA8VJPHyZcuUK2jZCH3nnmCQ" localSheetId="30" hidden="1">#REF!</definedName>
    <definedName name="___thinkcellw0UAAAEAAAAEAAAA8VJPHyZcuUK2jZCH3nnmCQ" localSheetId="31" hidden="1">#REF!</definedName>
    <definedName name="___thinkcellw0UAAAEAAAAEAAAA8VJPHyZcuUK2jZCH3nnmCQ" localSheetId="32" hidden="1">#REF!</definedName>
    <definedName name="___thinkcellw0UAAAEAAAAEAAAA8VJPHyZcuUK2jZCH3nnmCQ" localSheetId="35" hidden="1">#REF!</definedName>
    <definedName name="___thinkcellw0UAAAEAAAAEAAAA8VJPHyZcuUK2jZCH3nnmCQ" hidden="1">#REF!</definedName>
    <definedName name="___thinkcellw0UAAAEAAAAEAAAAEWMTeFdjUUCbyXa0OTH96Q" localSheetId="8" hidden="1">#REF!</definedName>
    <definedName name="___thinkcellw0UAAAEAAAAEAAAAEWMTeFdjUUCbyXa0OTH96Q" localSheetId="9" hidden="1">#REF!</definedName>
    <definedName name="___thinkcellw0UAAAEAAAAEAAAAEWMTeFdjUUCbyXa0OTH96Q" localSheetId="10" hidden="1">#REF!</definedName>
    <definedName name="___thinkcellw0UAAAEAAAAEAAAAEWMTeFdjUUCbyXa0OTH96Q" localSheetId="11" hidden="1">#REF!</definedName>
    <definedName name="___thinkcellw0UAAAEAAAAEAAAAEWMTeFdjUUCbyXa0OTH96Q" localSheetId="12" hidden="1">#REF!</definedName>
    <definedName name="___thinkcellw0UAAAEAAAAEAAAAEWMTeFdjUUCbyXa0OTH96Q" localSheetId="13" hidden="1">#REF!</definedName>
    <definedName name="___thinkcellw0UAAAEAAAAEAAAAEWMTeFdjUUCbyXa0OTH96Q" localSheetId="14" hidden="1">#REF!</definedName>
    <definedName name="___thinkcellw0UAAAEAAAAEAAAAEWMTeFdjUUCbyXa0OTH96Q" localSheetId="15" hidden="1">#REF!</definedName>
    <definedName name="___thinkcellw0UAAAEAAAAEAAAAEWMTeFdjUUCbyXa0OTH96Q" localSheetId="25" hidden="1">#REF!</definedName>
    <definedName name="___thinkcellw0UAAAEAAAAEAAAAEWMTeFdjUUCbyXa0OTH96Q" localSheetId="26" hidden="1">#REF!</definedName>
    <definedName name="___thinkcellw0UAAAEAAAAEAAAAEWMTeFdjUUCbyXa0OTH96Q" localSheetId="27" hidden="1">#REF!</definedName>
    <definedName name="___thinkcellw0UAAAEAAAAEAAAAEWMTeFdjUUCbyXa0OTH96Q" localSheetId="29" hidden="1">#REF!</definedName>
    <definedName name="___thinkcellw0UAAAEAAAAEAAAAEWMTeFdjUUCbyXa0OTH96Q" localSheetId="30" hidden="1">#REF!</definedName>
    <definedName name="___thinkcellw0UAAAEAAAAEAAAAEWMTeFdjUUCbyXa0OTH96Q" localSheetId="35" hidden="1">#REF!</definedName>
    <definedName name="___thinkcellw0UAAAEAAAAEAAAAEWMTeFdjUUCbyXa0OTH96Q" hidden="1">#REF!</definedName>
    <definedName name="___thinkcellw0UAAAEAAAAEAAAAgoRZYiA3XEmtxSPoa.AXSA" localSheetId="8" hidden="1">#REF!</definedName>
    <definedName name="___thinkcellw0UAAAEAAAAEAAAAgoRZYiA3XEmtxSPoa.AXSA" localSheetId="9" hidden="1">#REF!</definedName>
    <definedName name="___thinkcellw0UAAAEAAAAEAAAAgoRZYiA3XEmtxSPoa.AXSA" localSheetId="10" hidden="1">#REF!</definedName>
    <definedName name="___thinkcellw0UAAAEAAAAEAAAAgoRZYiA3XEmtxSPoa.AXSA" localSheetId="11" hidden="1">#REF!</definedName>
    <definedName name="___thinkcellw0UAAAEAAAAEAAAAgoRZYiA3XEmtxSPoa.AXSA" localSheetId="12" hidden="1">#REF!</definedName>
    <definedName name="___thinkcellw0UAAAEAAAAEAAAAgoRZYiA3XEmtxSPoa.AXSA" localSheetId="13" hidden="1">#REF!</definedName>
    <definedName name="___thinkcellw0UAAAEAAAAEAAAAgoRZYiA3XEmtxSPoa.AXSA" localSheetId="14" hidden="1">#REF!</definedName>
    <definedName name="___thinkcellw0UAAAEAAAAEAAAAgoRZYiA3XEmtxSPoa.AXSA" localSheetId="15" hidden="1">#REF!</definedName>
    <definedName name="___thinkcellw0UAAAEAAAAEAAAAgoRZYiA3XEmtxSPoa.AXSA" localSheetId="25" hidden="1">#REF!</definedName>
    <definedName name="___thinkcellw0UAAAEAAAAEAAAAgoRZYiA3XEmtxSPoa.AXSA" localSheetId="26" hidden="1">#REF!</definedName>
    <definedName name="___thinkcellw0UAAAEAAAAEAAAAgoRZYiA3XEmtxSPoa.AXSA" localSheetId="27" hidden="1">#REF!</definedName>
    <definedName name="___thinkcellw0UAAAEAAAAEAAAAgoRZYiA3XEmtxSPoa.AXSA" localSheetId="29" hidden="1">#REF!</definedName>
    <definedName name="___thinkcellw0UAAAEAAAAEAAAAgoRZYiA3XEmtxSPoa.AXSA" localSheetId="30" hidden="1">#REF!</definedName>
    <definedName name="___thinkcellw0UAAAEAAAAEAAAAgoRZYiA3XEmtxSPoa.AXSA" localSheetId="35" hidden="1">#REF!</definedName>
    <definedName name="___thinkcellw0UAAAEAAAAEAAAAgoRZYiA3XEmtxSPoa.AXSA" hidden="1">#REF!</definedName>
    <definedName name="___thinkcellw0UAAAEAAAAEAAAAI4PkO41VgEiMh1kA9fFTKw" localSheetId="8" hidden="1">#REF!</definedName>
    <definedName name="___thinkcellw0UAAAEAAAAEAAAAI4PkO41VgEiMh1kA9fFTKw" localSheetId="9" hidden="1">#REF!</definedName>
    <definedName name="___thinkcellw0UAAAEAAAAEAAAAI4PkO41VgEiMh1kA9fFTKw" localSheetId="10" hidden="1">#REF!</definedName>
    <definedName name="___thinkcellw0UAAAEAAAAEAAAAI4PkO41VgEiMh1kA9fFTKw" localSheetId="11" hidden="1">#REF!</definedName>
    <definedName name="___thinkcellw0UAAAEAAAAEAAAAI4PkO41VgEiMh1kA9fFTKw" localSheetId="12" hidden="1">#REF!</definedName>
    <definedName name="___thinkcellw0UAAAEAAAAEAAAAI4PkO41VgEiMh1kA9fFTKw" localSheetId="13" hidden="1">#REF!</definedName>
    <definedName name="___thinkcellw0UAAAEAAAAEAAAAI4PkO41VgEiMh1kA9fFTKw" localSheetId="14" hidden="1">#REF!</definedName>
    <definedName name="___thinkcellw0UAAAEAAAAEAAAAI4PkO41VgEiMh1kA9fFTKw" localSheetId="15" hidden="1">#REF!</definedName>
    <definedName name="___thinkcellw0UAAAEAAAAEAAAAI4PkO41VgEiMh1kA9fFTKw" localSheetId="25" hidden="1">#REF!</definedName>
    <definedName name="___thinkcellw0UAAAEAAAAEAAAAI4PkO41VgEiMh1kA9fFTKw" localSheetId="26" hidden="1">#REF!</definedName>
    <definedName name="___thinkcellw0UAAAEAAAAEAAAAI4PkO41VgEiMh1kA9fFTKw" localSheetId="27" hidden="1">#REF!</definedName>
    <definedName name="___thinkcellw0UAAAEAAAAEAAAAI4PkO41VgEiMh1kA9fFTKw" localSheetId="29" hidden="1">#REF!</definedName>
    <definedName name="___thinkcellw0UAAAEAAAAEAAAAI4PkO41VgEiMh1kA9fFTKw" localSheetId="30" hidden="1">#REF!</definedName>
    <definedName name="___thinkcellw0UAAAEAAAAEAAAAI4PkO41VgEiMh1kA9fFTKw" localSheetId="35" hidden="1">#REF!</definedName>
    <definedName name="___thinkcellw0UAAAEAAAAEAAAAI4PkO41VgEiMh1kA9fFTKw" hidden="1">#REF!</definedName>
    <definedName name="___thinkcellw0UAAAEAAAAEAAAAIPauIYyKgEGXT1RFw0TmPQ" localSheetId="8" hidden="1">#REF!</definedName>
    <definedName name="___thinkcellw0UAAAEAAAAEAAAAIPauIYyKgEGXT1RFw0TmPQ" localSheetId="9" hidden="1">#REF!</definedName>
    <definedName name="___thinkcellw0UAAAEAAAAEAAAAIPauIYyKgEGXT1RFw0TmPQ" localSheetId="10" hidden="1">#REF!</definedName>
    <definedName name="___thinkcellw0UAAAEAAAAEAAAAIPauIYyKgEGXT1RFw0TmPQ" localSheetId="11" hidden="1">#REF!</definedName>
    <definedName name="___thinkcellw0UAAAEAAAAEAAAAIPauIYyKgEGXT1RFw0TmPQ" localSheetId="12" hidden="1">#REF!</definedName>
    <definedName name="___thinkcellw0UAAAEAAAAEAAAAIPauIYyKgEGXT1RFw0TmPQ" localSheetId="13" hidden="1">#REF!</definedName>
    <definedName name="___thinkcellw0UAAAEAAAAEAAAAIPauIYyKgEGXT1RFw0TmPQ" localSheetId="14" hidden="1">#REF!</definedName>
    <definedName name="___thinkcellw0UAAAEAAAAEAAAAIPauIYyKgEGXT1RFw0TmPQ" localSheetId="15" hidden="1">#REF!</definedName>
    <definedName name="___thinkcellw0UAAAEAAAAEAAAAIPauIYyKgEGXT1RFw0TmPQ" localSheetId="25" hidden="1">#REF!</definedName>
    <definedName name="___thinkcellw0UAAAEAAAAEAAAAIPauIYyKgEGXT1RFw0TmPQ" localSheetId="26" hidden="1">#REF!</definedName>
    <definedName name="___thinkcellw0UAAAEAAAAEAAAAIPauIYyKgEGXT1RFw0TmPQ" localSheetId="27" hidden="1">#REF!</definedName>
    <definedName name="___thinkcellw0UAAAEAAAAEAAAAIPauIYyKgEGXT1RFw0TmPQ" localSheetId="29" hidden="1">#REF!</definedName>
    <definedName name="___thinkcellw0UAAAEAAAAEAAAAIPauIYyKgEGXT1RFw0TmPQ" localSheetId="30" hidden="1">#REF!</definedName>
    <definedName name="___thinkcellw0UAAAEAAAAEAAAAIPauIYyKgEGXT1RFw0TmPQ" localSheetId="35" hidden="1">#REF!</definedName>
    <definedName name="___thinkcellw0UAAAEAAAAEAAAAIPauIYyKgEGXT1RFw0TmPQ" hidden="1">#REF!</definedName>
    <definedName name="___thinkcellw0UAAAEAAAAEAAAAJEC2akB.iU2cB_BHnEHNzg" localSheetId="8" hidden="1">#REF!</definedName>
    <definedName name="___thinkcellw0UAAAEAAAAEAAAAJEC2akB.iU2cB_BHnEHNzg" localSheetId="9" hidden="1">#REF!</definedName>
    <definedName name="___thinkcellw0UAAAEAAAAEAAAAJEC2akB.iU2cB_BHnEHNzg" localSheetId="10" hidden="1">#REF!</definedName>
    <definedName name="___thinkcellw0UAAAEAAAAEAAAAJEC2akB.iU2cB_BHnEHNzg" localSheetId="11" hidden="1">#REF!</definedName>
    <definedName name="___thinkcellw0UAAAEAAAAEAAAAJEC2akB.iU2cB_BHnEHNzg" localSheetId="12" hidden="1">#REF!</definedName>
    <definedName name="___thinkcellw0UAAAEAAAAEAAAAJEC2akB.iU2cB_BHnEHNzg" localSheetId="13" hidden="1">#REF!</definedName>
    <definedName name="___thinkcellw0UAAAEAAAAEAAAAJEC2akB.iU2cB_BHnEHNzg" localSheetId="14" hidden="1">#REF!</definedName>
    <definedName name="___thinkcellw0UAAAEAAAAEAAAAJEC2akB.iU2cB_BHnEHNzg" localSheetId="15" hidden="1">#REF!</definedName>
    <definedName name="___thinkcellw0UAAAEAAAAEAAAAJEC2akB.iU2cB_BHnEHNzg" localSheetId="25" hidden="1">#REF!</definedName>
    <definedName name="___thinkcellw0UAAAEAAAAEAAAAJEC2akB.iU2cB_BHnEHNzg" localSheetId="26" hidden="1">#REF!</definedName>
    <definedName name="___thinkcellw0UAAAEAAAAEAAAAJEC2akB.iU2cB_BHnEHNzg" localSheetId="27" hidden="1">#REF!</definedName>
    <definedName name="___thinkcellw0UAAAEAAAAEAAAAJEC2akB.iU2cB_BHnEHNzg" localSheetId="29" hidden="1">#REF!</definedName>
    <definedName name="___thinkcellw0UAAAEAAAAEAAAAJEC2akB.iU2cB_BHnEHNzg" localSheetId="30" hidden="1">#REF!</definedName>
    <definedName name="___thinkcellw0UAAAEAAAAEAAAAJEC2akB.iU2cB_BHnEHNzg" localSheetId="35" hidden="1">#REF!</definedName>
    <definedName name="___thinkcellw0UAAAEAAAAEAAAAJEC2akB.iU2cB_BHnEHNzg" hidden="1">#REF!</definedName>
    <definedName name="___thinkcellw0UAAAEAAAAEAAAAJF.CU2OIZ0Ot3Qn1gJhKjQ" localSheetId="8" hidden="1">#REF!</definedName>
    <definedName name="___thinkcellw0UAAAEAAAAEAAAAJF.CU2OIZ0Ot3Qn1gJhKjQ" localSheetId="9" hidden="1">#REF!</definedName>
    <definedName name="___thinkcellw0UAAAEAAAAEAAAAJF.CU2OIZ0Ot3Qn1gJhKjQ" localSheetId="10" hidden="1">#REF!</definedName>
    <definedName name="___thinkcellw0UAAAEAAAAEAAAAJF.CU2OIZ0Ot3Qn1gJhKjQ" localSheetId="11" hidden="1">#REF!</definedName>
    <definedName name="___thinkcellw0UAAAEAAAAEAAAAJF.CU2OIZ0Ot3Qn1gJhKjQ" localSheetId="12" hidden="1">#REF!</definedName>
    <definedName name="___thinkcellw0UAAAEAAAAEAAAAJF.CU2OIZ0Ot3Qn1gJhKjQ" localSheetId="13" hidden="1">#REF!</definedName>
    <definedName name="___thinkcellw0UAAAEAAAAEAAAAJF.CU2OIZ0Ot3Qn1gJhKjQ" localSheetId="14" hidden="1">#REF!</definedName>
    <definedName name="___thinkcellw0UAAAEAAAAEAAAAJF.CU2OIZ0Ot3Qn1gJhKjQ" localSheetId="15" hidden="1">#REF!</definedName>
    <definedName name="___thinkcellw0UAAAEAAAAEAAAAJF.CU2OIZ0Ot3Qn1gJhKjQ" localSheetId="25" hidden="1">#REF!</definedName>
    <definedName name="___thinkcellw0UAAAEAAAAEAAAAJF.CU2OIZ0Ot3Qn1gJhKjQ" localSheetId="26" hidden="1">#REF!</definedName>
    <definedName name="___thinkcellw0UAAAEAAAAEAAAAJF.CU2OIZ0Ot3Qn1gJhKjQ" localSheetId="27" hidden="1">#REF!</definedName>
    <definedName name="___thinkcellw0UAAAEAAAAEAAAAJF.CU2OIZ0Ot3Qn1gJhKjQ" localSheetId="29" hidden="1">#REF!</definedName>
    <definedName name="___thinkcellw0UAAAEAAAAEAAAAJF.CU2OIZ0Ot3Qn1gJhKjQ" localSheetId="30" hidden="1">#REF!</definedName>
    <definedName name="___thinkcellw0UAAAEAAAAEAAAAJF.CU2OIZ0Ot3Qn1gJhKjQ" localSheetId="35" hidden="1">#REF!</definedName>
    <definedName name="___thinkcellw0UAAAEAAAAEAAAAJF.CU2OIZ0Ot3Qn1gJhKjQ" hidden="1">#REF!</definedName>
    <definedName name="___thinkcellw0UAAAEAAAAEAAAAmGDfrtc_fk63D9uVS2Fgkw" localSheetId="8" hidden="1">#REF!</definedName>
    <definedName name="___thinkcellw0UAAAEAAAAEAAAAmGDfrtc_fk63D9uVS2Fgkw" localSheetId="9" hidden="1">#REF!</definedName>
    <definedName name="___thinkcellw0UAAAEAAAAEAAAAmGDfrtc_fk63D9uVS2Fgkw" localSheetId="10" hidden="1">#REF!</definedName>
    <definedName name="___thinkcellw0UAAAEAAAAEAAAAmGDfrtc_fk63D9uVS2Fgkw" localSheetId="11" hidden="1">#REF!</definedName>
    <definedName name="___thinkcellw0UAAAEAAAAEAAAAmGDfrtc_fk63D9uVS2Fgkw" localSheetId="12" hidden="1">#REF!</definedName>
    <definedName name="___thinkcellw0UAAAEAAAAEAAAAmGDfrtc_fk63D9uVS2Fgkw" localSheetId="13" hidden="1">#REF!</definedName>
    <definedName name="___thinkcellw0UAAAEAAAAEAAAAmGDfrtc_fk63D9uVS2Fgkw" localSheetId="14" hidden="1">#REF!</definedName>
    <definedName name="___thinkcellw0UAAAEAAAAEAAAAmGDfrtc_fk63D9uVS2Fgkw" localSheetId="15" hidden="1">#REF!</definedName>
    <definedName name="___thinkcellw0UAAAEAAAAEAAAAmGDfrtc_fk63D9uVS2Fgkw" localSheetId="25" hidden="1">#REF!</definedName>
    <definedName name="___thinkcellw0UAAAEAAAAEAAAAmGDfrtc_fk63D9uVS2Fgkw" localSheetId="26" hidden="1">#REF!</definedName>
    <definedName name="___thinkcellw0UAAAEAAAAEAAAAmGDfrtc_fk63D9uVS2Fgkw" localSheetId="27" hidden="1">#REF!</definedName>
    <definedName name="___thinkcellw0UAAAEAAAAEAAAAmGDfrtc_fk63D9uVS2Fgkw" localSheetId="29" hidden="1">#REF!</definedName>
    <definedName name="___thinkcellw0UAAAEAAAAEAAAAmGDfrtc_fk63D9uVS2Fgkw" localSheetId="30" hidden="1">#REF!</definedName>
    <definedName name="___thinkcellw0UAAAEAAAAEAAAAmGDfrtc_fk63D9uVS2Fgkw" localSheetId="35" hidden="1">#REF!</definedName>
    <definedName name="___thinkcellw0UAAAEAAAAEAAAAmGDfrtc_fk63D9uVS2Fgkw" hidden="1">#REF!</definedName>
    <definedName name="___thinkcellw0UAAAEAAAAEAAAASu9GIqf4hUa3xuNQSxfZrA" localSheetId="8" hidden="1">#REF!</definedName>
    <definedName name="___thinkcellw0UAAAEAAAAEAAAASu9GIqf4hUa3xuNQSxfZrA" localSheetId="9" hidden="1">#REF!</definedName>
    <definedName name="___thinkcellw0UAAAEAAAAEAAAASu9GIqf4hUa3xuNQSxfZrA" localSheetId="10" hidden="1">#REF!</definedName>
    <definedName name="___thinkcellw0UAAAEAAAAEAAAASu9GIqf4hUa3xuNQSxfZrA" localSheetId="11" hidden="1">#REF!</definedName>
    <definedName name="___thinkcellw0UAAAEAAAAEAAAASu9GIqf4hUa3xuNQSxfZrA" localSheetId="12" hidden="1">#REF!</definedName>
    <definedName name="___thinkcellw0UAAAEAAAAEAAAASu9GIqf4hUa3xuNQSxfZrA" localSheetId="13" hidden="1">#REF!</definedName>
    <definedName name="___thinkcellw0UAAAEAAAAEAAAASu9GIqf4hUa3xuNQSxfZrA" localSheetId="14" hidden="1">#REF!</definedName>
    <definedName name="___thinkcellw0UAAAEAAAAEAAAASu9GIqf4hUa3xuNQSxfZrA" localSheetId="15" hidden="1">#REF!</definedName>
    <definedName name="___thinkcellw0UAAAEAAAAEAAAASu9GIqf4hUa3xuNQSxfZrA" localSheetId="25" hidden="1">#REF!</definedName>
    <definedName name="___thinkcellw0UAAAEAAAAEAAAASu9GIqf4hUa3xuNQSxfZrA" localSheetId="26" hidden="1">#REF!</definedName>
    <definedName name="___thinkcellw0UAAAEAAAAEAAAASu9GIqf4hUa3xuNQSxfZrA" localSheetId="27" hidden="1">#REF!</definedName>
    <definedName name="___thinkcellw0UAAAEAAAAEAAAASu9GIqf4hUa3xuNQSxfZrA" localSheetId="29" hidden="1">#REF!</definedName>
    <definedName name="___thinkcellw0UAAAEAAAAEAAAASu9GIqf4hUa3xuNQSxfZrA" localSheetId="30" hidden="1">#REF!</definedName>
    <definedName name="___thinkcellw0UAAAEAAAAEAAAASu9GIqf4hUa3xuNQSxfZrA" localSheetId="35" hidden="1">#REF!</definedName>
    <definedName name="___thinkcellw0UAAAEAAAAEAAAASu9GIqf4hUa3xuNQSxfZrA" hidden="1">#REF!</definedName>
    <definedName name="___thinkcellw0UAAAEAAAAEAAAAusL3hwx67EqHEzibzARwfQ" localSheetId="8" hidden="1">#REF!</definedName>
    <definedName name="___thinkcellw0UAAAEAAAAEAAAAusL3hwx67EqHEzibzARwfQ" localSheetId="9" hidden="1">#REF!</definedName>
    <definedName name="___thinkcellw0UAAAEAAAAEAAAAusL3hwx67EqHEzibzARwfQ" localSheetId="10" hidden="1">#REF!</definedName>
    <definedName name="___thinkcellw0UAAAEAAAAEAAAAusL3hwx67EqHEzibzARwfQ" localSheetId="11" hidden="1">#REF!</definedName>
    <definedName name="___thinkcellw0UAAAEAAAAEAAAAusL3hwx67EqHEzibzARwfQ" localSheetId="12" hidden="1">#REF!</definedName>
    <definedName name="___thinkcellw0UAAAEAAAAEAAAAusL3hwx67EqHEzibzARwfQ" localSheetId="13" hidden="1">#REF!</definedName>
    <definedName name="___thinkcellw0UAAAEAAAAEAAAAusL3hwx67EqHEzibzARwfQ" localSheetId="14" hidden="1">#REF!</definedName>
    <definedName name="___thinkcellw0UAAAEAAAAEAAAAusL3hwx67EqHEzibzARwfQ" localSheetId="15" hidden="1">#REF!</definedName>
    <definedName name="___thinkcellw0UAAAEAAAAEAAAAusL3hwx67EqHEzibzARwfQ" localSheetId="25" hidden="1">#REF!</definedName>
    <definedName name="___thinkcellw0UAAAEAAAAEAAAAusL3hwx67EqHEzibzARwfQ" localSheetId="26" hidden="1">#REF!</definedName>
    <definedName name="___thinkcellw0UAAAEAAAAEAAAAusL3hwx67EqHEzibzARwfQ" localSheetId="27" hidden="1">#REF!</definedName>
    <definedName name="___thinkcellw0UAAAEAAAAEAAAAusL3hwx67EqHEzibzARwfQ" localSheetId="29" hidden="1">#REF!</definedName>
    <definedName name="___thinkcellw0UAAAEAAAAEAAAAusL3hwx67EqHEzibzARwfQ" localSheetId="30" hidden="1">#REF!</definedName>
    <definedName name="___thinkcellw0UAAAEAAAAEAAAAusL3hwx67EqHEzibzARwfQ" localSheetId="35" hidden="1">#REF!</definedName>
    <definedName name="___thinkcellw0UAAAEAAAAEAAAAusL3hwx67EqHEzibzARwfQ" hidden="1">#REF!</definedName>
    <definedName name="___thinkcellw0UAAAEAAAAEAAAAvGtKoIremkas90vXkGsHKQ" localSheetId="8" hidden="1">#REF!</definedName>
    <definedName name="___thinkcellw0UAAAEAAAAEAAAAvGtKoIremkas90vXkGsHKQ" localSheetId="9" hidden="1">#REF!</definedName>
    <definedName name="___thinkcellw0UAAAEAAAAEAAAAvGtKoIremkas90vXkGsHKQ" localSheetId="10" hidden="1">#REF!</definedName>
    <definedName name="___thinkcellw0UAAAEAAAAEAAAAvGtKoIremkas90vXkGsHKQ" localSheetId="11" hidden="1">#REF!</definedName>
    <definedName name="___thinkcellw0UAAAEAAAAEAAAAvGtKoIremkas90vXkGsHKQ" localSheetId="12" hidden="1">#REF!</definedName>
    <definedName name="___thinkcellw0UAAAEAAAAEAAAAvGtKoIremkas90vXkGsHKQ" localSheetId="13" hidden="1">#REF!</definedName>
    <definedName name="___thinkcellw0UAAAEAAAAEAAAAvGtKoIremkas90vXkGsHKQ" localSheetId="14" hidden="1">#REF!</definedName>
    <definedName name="___thinkcellw0UAAAEAAAAEAAAAvGtKoIremkas90vXkGsHKQ" localSheetId="15" hidden="1">#REF!</definedName>
    <definedName name="___thinkcellw0UAAAEAAAAEAAAAvGtKoIremkas90vXkGsHKQ" localSheetId="25" hidden="1">#REF!</definedName>
    <definedName name="___thinkcellw0UAAAEAAAAEAAAAvGtKoIremkas90vXkGsHKQ" localSheetId="26" hidden="1">#REF!</definedName>
    <definedName name="___thinkcellw0UAAAEAAAAEAAAAvGtKoIremkas90vXkGsHKQ" localSheetId="27" hidden="1">#REF!</definedName>
    <definedName name="___thinkcellw0UAAAEAAAAEAAAAvGtKoIremkas90vXkGsHKQ" localSheetId="29" hidden="1">#REF!</definedName>
    <definedName name="___thinkcellw0UAAAEAAAAEAAAAvGtKoIremkas90vXkGsHKQ" localSheetId="30" hidden="1">#REF!</definedName>
    <definedName name="___thinkcellw0UAAAEAAAAEAAAAvGtKoIremkas90vXkGsHKQ" localSheetId="35" hidden="1">#REF!</definedName>
    <definedName name="___thinkcellw0UAAAEAAAAEAAAAvGtKoIremkas90vXkGsHKQ" hidden="1">#REF!</definedName>
    <definedName name="___thinkcellw0UAAAEAAAAEAAAAwztuAXK4xkyEAhiw4AECpA" localSheetId="8" hidden="1">#REF!</definedName>
    <definedName name="___thinkcellw0UAAAEAAAAEAAAAwztuAXK4xkyEAhiw4AECpA" localSheetId="9" hidden="1">#REF!</definedName>
    <definedName name="___thinkcellw0UAAAEAAAAEAAAAwztuAXK4xkyEAhiw4AECpA" localSheetId="10" hidden="1">#REF!</definedName>
    <definedName name="___thinkcellw0UAAAEAAAAEAAAAwztuAXK4xkyEAhiw4AECpA" localSheetId="11" hidden="1">#REF!</definedName>
    <definedName name="___thinkcellw0UAAAEAAAAEAAAAwztuAXK4xkyEAhiw4AECpA" localSheetId="12" hidden="1">#REF!</definedName>
    <definedName name="___thinkcellw0UAAAEAAAAEAAAAwztuAXK4xkyEAhiw4AECpA" localSheetId="13" hidden="1">#REF!</definedName>
    <definedName name="___thinkcellw0UAAAEAAAAEAAAAwztuAXK4xkyEAhiw4AECpA" localSheetId="14" hidden="1">#REF!</definedName>
    <definedName name="___thinkcellw0UAAAEAAAAEAAAAwztuAXK4xkyEAhiw4AECpA" localSheetId="15" hidden="1">#REF!</definedName>
    <definedName name="___thinkcellw0UAAAEAAAAEAAAAwztuAXK4xkyEAhiw4AECpA" localSheetId="25" hidden="1">#REF!</definedName>
    <definedName name="___thinkcellw0UAAAEAAAAEAAAAwztuAXK4xkyEAhiw4AECpA" localSheetId="26" hidden="1">#REF!</definedName>
    <definedName name="___thinkcellw0UAAAEAAAAEAAAAwztuAXK4xkyEAhiw4AECpA" localSheetId="27" hidden="1">#REF!</definedName>
    <definedName name="___thinkcellw0UAAAEAAAAEAAAAwztuAXK4xkyEAhiw4AECpA" localSheetId="29" hidden="1">#REF!</definedName>
    <definedName name="___thinkcellw0UAAAEAAAAEAAAAwztuAXK4xkyEAhiw4AECpA" localSheetId="30" hidden="1">#REF!</definedName>
    <definedName name="___thinkcellw0UAAAEAAAAEAAAAwztuAXK4xkyEAhiw4AECpA" localSheetId="35" hidden="1">#REF!</definedName>
    <definedName name="___thinkcellw0UAAAEAAAAEAAAAwztuAXK4xkyEAhiw4AECpA" hidden="1">#REF!</definedName>
    <definedName name="___thinkcellw0UAAAEAAAAEAAAAYTOYqKMxIk667t.Mr7V2Ag" localSheetId="8" hidden="1">#REF!</definedName>
    <definedName name="___thinkcellw0UAAAEAAAAEAAAAYTOYqKMxIk667t.Mr7V2Ag" localSheetId="9" hidden="1">#REF!</definedName>
    <definedName name="___thinkcellw0UAAAEAAAAEAAAAYTOYqKMxIk667t.Mr7V2Ag" localSheetId="10" hidden="1">#REF!</definedName>
    <definedName name="___thinkcellw0UAAAEAAAAEAAAAYTOYqKMxIk667t.Mr7V2Ag" localSheetId="11" hidden="1">#REF!</definedName>
    <definedName name="___thinkcellw0UAAAEAAAAEAAAAYTOYqKMxIk667t.Mr7V2Ag" localSheetId="12" hidden="1">#REF!</definedName>
    <definedName name="___thinkcellw0UAAAEAAAAEAAAAYTOYqKMxIk667t.Mr7V2Ag" localSheetId="13" hidden="1">#REF!</definedName>
    <definedName name="___thinkcellw0UAAAEAAAAEAAAAYTOYqKMxIk667t.Mr7V2Ag" localSheetId="14" hidden="1">#REF!</definedName>
    <definedName name="___thinkcellw0UAAAEAAAAEAAAAYTOYqKMxIk667t.Mr7V2Ag" localSheetId="15" hidden="1">#REF!</definedName>
    <definedName name="___thinkcellw0UAAAEAAAAEAAAAYTOYqKMxIk667t.Mr7V2Ag" localSheetId="25" hidden="1">#REF!</definedName>
    <definedName name="___thinkcellw0UAAAEAAAAEAAAAYTOYqKMxIk667t.Mr7V2Ag" localSheetId="26" hidden="1">#REF!</definedName>
    <definedName name="___thinkcellw0UAAAEAAAAEAAAAYTOYqKMxIk667t.Mr7V2Ag" localSheetId="27" hidden="1">#REF!</definedName>
    <definedName name="___thinkcellw0UAAAEAAAAEAAAAYTOYqKMxIk667t.Mr7V2Ag" localSheetId="29" hidden="1">#REF!</definedName>
    <definedName name="___thinkcellw0UAAAEAAAAEAAAAYTOYqKMxIk667t.Mr7V2Ag" localSheetId="30" hidden="1">#REF!</definedName>
    <definedName name="___thinkcellw0UAAAEAAAAEAAAAYTOYqKMxIk667t.Mr7V2Ag" localSheetId="35" hidden="1">#REF!</definedName>
    <definedName name="___thinkcellw0UAAAEAAAAEAAAAYTOYqKMxIk667t.Mr7V2Ag" hidden="1">#REF!</definedName>
    <definedName name="_44220000___Edifíc._out._constr.">[4]ICursoMes!$C$8:$F$8</definedName>
    <definedName name="_44232110___Transporte_Electricidade___Subestações_Novas">[4]ICursoMes!$C$10:$F$10</definedName>
    <definedName name="_44232120___Transporte_Electricidade___Ampliação_Subestações">[4]ICursoMes!$C$11:$F$11</definedName>
    <definedName name="_44232130___Transporte_Electricidade___Remodelação_Subestações">[4]ICursoMes!$C$12:$F$12</definedName>
    <definedName name="_44232180___Transporte_Electricidade_Bateria_de_Condensadores">[4]ICursoMes!$C$13:$F$13</definedName>
    <definedName name="_44232210___Transporte_Electricidade___Linhas_150kv">[4]ICursoMes!$C$15:$F$15</definedName>
    <definedName name="_44232220___Transporte_Electricidade___Linhas_220Kv">[4]ICursoMes!$C$16:$F$16</definedName>
    <definedName name="_44232230___Transporte_Electricidade___Linhas_400KV">[4]ICursoMes!$C$17:$F$17</definedName>
    <definedName name="_44232310___Transporte_Electricidade___Gestor_Sistema">[4]ICursoMes!$C$20:$F$20</definedName>
    <definedName name="_44232520___Transporte_Electricidade___Cont.Medida_Fact.Prod.">[4]ICursoMes!$C$21:$F$21</definedName>
    <definedName name="_44238110___Telecomunicações_Segurança___Comutação_Telefónica">[4]ICursoMes!$C$23:$F$23</definedName>
    <definedName name="_44238120___Telecomunicações_Segurança___transmissão_de_dados">[4]ICursoMes!$C$24:$F$24</definedName>
    <definedName name="_44238130___Telecomunicações_Segurança___Fibra_Óptica">[4]ICursoMes!$C$25:$F$25</definedName>
    <definedName name="_44238140___Telecomunicações___Segurança_Sist._de_Alimentação">[4]ICursoMes!$C$26:$F$26</definedName>
    <definedName name="_44238230___Telecomunicações_Não_Reguladas_no_Sist.Eléctrico">[4]ICursoMes!$C$18:$F$18</definedName>
    <definedName name="_44261100___Equip_Informático_Próprio___Equipamento_central">[4]ICursoMes!$C$28:$F$28</definedName>
    <definedName name="_ano1">[5]dados!$A$2</definedName>
    <definedName name="_ano2">[5]dados!$A$3</definedName>
    <definedName name="_ano3">[6]dados!$A$4</definedName>
    <definedName name="_ano4">[6]dados!$A$5</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1831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AT1" localSheetId="25">#REF!</definedName>
    <definedName name="_DAT1" localSheetId="35">#REF!</definedName>
    <definedName name="_DAT1">#REF!</definedName>
    <definedName name="_DAT10" localSheetId="25">#REF!</definedName>
    <definedName name="_DAT10" localSheetId="35">#REF!</definedName>
    <definedName name="_DAT10">#REF!</definedName>
    <definedName name="_DAT15" localSheetId="25">#REF!</definedName>
    <definedName name="_DAT15" localSheetId="35">#REF!</definedName>
    <definedName name="_DAT15">#REF!</definedName>
    <definedName name="_DAT16" localSheetId="25">#REF!</definedName>
    <definedName name="_DAT16" localSheetId="35">#REF!</definedName>
    <definedName name="_DAT16">#REF!</definedName>
    <definedName name="_DAT17" localSheetId="25">#REF!</definedName>
    <definedName name="_DAT17" localSheetId="35">#REF!</definedName>
    <definedName name="_DAT17">#REF!</definedName>
    <definedName name="_DAT18" localSheetId="25">#REF!</definedName>
    <definedName name="_DAT18" localSheetId="35">#REF!</definedName>
    <definedName name="_DAT18">#REF!</definedName>
    <definedName name="_DAT2" localSheetId="25">#REF!</definedName>
    <definedName name="_DAT2" localSheetId="35">#REF!</definedName>
    <definedName name="_DAT2">#REF!</definedName>
    <definedName name="_DAT24" localSheetId="25">#REF!</definedName>
    <definedName name="_DAT24" localSheetId="35">#REF!</definedName>
    <definedName name="_DAT24">#REF!</definedName>
    <definedName name="_DAT25" localSheetId="25">#REF!</definedName>
    <definedName name="_DAT25" localSheetId="35">#REF!</definedName>
    <definedName name="_DAT25">#REF!</definedName>
    <definedName name="_DAT26" localSheetId="25">#REF!</definedName>
    <definedName name="_DAT26" localSheetId="35">#REF!</definedName>
    <definedName name="_DAT26">#REF!</definedName>
    <definedName name="_DAT27" localSheetId="25">#REF!</definedName>
    <definedName name="_DAT27" localSheetId="35">#REF!</definedName>
    <definedName name="_DAT27">#REF!</definedName>
    <definedName name="_DAT28" localSheetId="25">#REF!</definedName>
    <definedName name="_DAT28" localSheetId="35">#REF!</definedName>
    <definedName name="_DAT28">#REF!</definedName>
    <definedName name="_DAT29" localSheetId="25">#REF!</definedName>
    <definedName name="_DAT29" localSheetId="35">#REF!</definedName>
    <definedName name="_DAT29">#REF!</definedName>
    <definedName name="_DAT3" localSheetId="25">#REF!</definedName>
    <definedName name="_DAT3" localSheetId="35">#REF!</definedName>
    <definedName name="_DAT3">#REF!</definedName>
    <definedName name="_DAT4" localSheetId="25">#REF!</definedName>
    <definedName name="_DAT4" localSheetId="35">#REF!</definedName>
    <definedName name="_DAT4">#REF!</definedName>
    <definedName name="_DAT5" localSheetId="25">#REF!</definedName>
    <definedName name="_DAT5" localSheetId="35">#REF!</definedName>
    <definedName name="_DAT5">#REF!</definedName>
    <definedName name="_DAT6" localSheetId="25">#REF!</definedName>
    <definedName name="_DAT6" localSheetId="35">#REF!</definedName>
    <definedName name="_DAT6">#REF!</definedName>
    <definedName name="_DAT7" localSheetId="25">#REF!</definedName>
    <definedName name="_DAT7" localSheetId="35">#REF!</definedName>
    <definedName name="_DAT7">#REF!</definedName>
    <definedName name="_DAT8" localSheetId="25">#REF!</definedName>
    <definedName name="_DAT8" localSheetId="35">#REF!</definedName>
    <definedName name="_DAT8">#REF!</definedName>
    <definedName name="_DAT9" localSheetId="25">#REF!</definedName>
    <definedName name="_DAT9" localSheetId="35">#REF!</definedName>
    <definedName name="_DAT9">#REF!</definedName>
    <definedName name="_EMI55">'[7]Remuneração Mensal_CogP57-2002'!$C$43</definedName>
    <definedName name="_Fig527">'[8]1997'!$C$15:$H$40</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24" hidden="1">#REF!</definedName>
    <definedName name="_Fill" localSheetId="25" hidden="1">#REF!</definedName>
    <definedName name="_Fill" localSheetId="26" hidden="1">#REF!</definedName>
    <definedName name="_Fill" localSheetId="27" hidden="1">#REF!</definedName>
    <definedName name="_Fill" localSheetId="29" hidden="1">#REF!</definedName>
    <definedName name="_Fill" localSheetId="30" hidden="1">#REF!</definedName>
    <definedName name="_Fill" localSheetId="32" hidden="1">#REF!</definedName>
    <definedName name="_Fill" localSheetId="35" hidden="1">#REF!</definedName>
    <definedName name="_Fill" localSheetId="3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15" hidden="1">#REF!</definedName>
    <definedName name="_Key1" localSheetId="24" hidden="1">#REF!</definedName>
    <definedName name="_Key1" localSheetId="25" hidden="1">#REF!</definedName>
    <definedName name="_Key1" localSheetId="26" hidden="1">#REF!</definedName>
    <definedName name="_Key1" localSheetId="27" hidden="1">#REF!</definedName>
    <definedName name="_Key1" localSheetId="29" hidden="1">#REF!</definedName>
    <definedName name="_Key1" localSheetId="30" hidden="1">#REF!</definedName>
    <definedName name="_Key1" localSheetId="32" hidden="1">#REF!</definedName>
    <definedName name="_Key1" localSheetId="35" hidden="1">#REF!</definedName>
    <definedName name="_Key1" localSheetId="36" hidden="1">#REF!</definedName>
    <definedName name="_Key1" hidden="1">#REF!</definedName>
    <definedName name="_Key10" localSheetId="1" hidden="1">#REF!</definedName>
    <definedName name="_Key10" localSheetId="8" hidden="1">#REF!</definedName>
    <definedName name="_Key10" localSheetId="9" hidden="1">#REF!</definedName>
    <definedName name="_Key10" localSheetId="10" hidden="1">#REF!</definedName>
    <definedName name="_Key10" localSheetId="11" hidden="1">#REF!</definedName>
    <definedName name="_Key10" localSheetId="12" hidden="1">#REF!</definedName>
    <definedName name="_Key10" localSheetId="13" hidden="1">#REF!</definedName>
    <definedName name="_Key10" localSheetId="14" hidden="1">#REF!</definedName>
    <definedName name="_Key10" localSheetId="15" hidden="1">#REF!</definedName>
    <definedName name="_Key10" localSheetId="25" hidden="1">#REF!</definedName>
    <definedName name="_Key10" localSheetId="26" hidden="1">#REF!</definedName>
    <definedName name="_Key10" localSheetId="27" hidden="1">#REF!</definedName>
    <definedName name="_Key10" localSheetId="29" hidden="1">#REF!</definedName>
    <definedName name="_Key10" localSheetId="30" hidden="1">#REF!</definedName>
    <definedName name="_Key10" localSheetId="32" hidden="1">#REF!</definedName>
    <definedName name="_Key10" localSheetId="35" hidden="1">#REF!</definedName>
    <definedName name="_Key10" localSheetId="36" hidden="1">#REF!</definedName>
    <definedName name="_Key10" hidden="1">#REF!</definedName>
    <definedName name="_Key12" localSheetId="8" hidden="1">#REF!</definedName>
    <definedName name="_Key12" localSheetId="9" hidden="1">#REF!</definedName>
    <definedName name="_Key12" localSheetId="10" hidden="1">#REF!</definedName>
    <definedName name="_Key12" localSheetId="11" hidden="1">#REF!</definedName>
    <definedName name="_Key12" localSheetId="12" hidden="1">#REF!</definedName>
    <definedName name="_Key12" localSheetId="13" hidden="1">#REF!</definedName>
    <definedName name="_Key12" localSheetId="14" hidden="1">#REF!</definedName>
    <definedName name="_Key12" localSheetId="15" hidden="1">#REF!</definedName>
    <definedName name="_Key12" localSheetId="25" hidden="1">#REF!</definedName>
    <definedName name="_Key12" localSheetId="26" hidden="1">#REF!</definedName>
    <definedName name="_Key12" localSheetId="27" hidden="1">#REF!</definedName>
    <definedName name="_Key12" localSheetId="29" hidden="1">#REF!</definedName>
    <definedName name="_Key12" localSheetId="30" hidden="1">#REF!</definedName>
    <definedName name="_Key12" localSheetId="32" hidden="1">#REF!</definedName>
    <definedName name="_Key12" localSheetId="35" hidden="1">#REF!</definedName>
    <definedName name="_Key12" localSheetId="36" hidden="1">#REF!</definedName>
    <definedName name="_Key12" hidden="1">#REF!</definedName>
    <definedName name="_Key2" localSheetId="8" hidden="1">#REF!</definedName>
    <definedName name="_Key2" localSheetId="9" hidden="1">#REF!</definedName>
    <definedName name="_Key2" localSheetId="10" hidden="1">#REF!</definedName>
    <definedName name="_Key2" localSheetId="11" hidden="1">#REF!</definedName>
    <definedName name="_Key2" localSheetId="12" hidden="1">#REF!</definedName>
    <definedName name="_Key2" localSheetId="13" hidden="1">#REF!</definedName>
    <definedName name="_Key2" localSheetId="14" hidden="1">#REF!</definedName>
    <definedName name="_Key2" localSheetId="15" hidden="1">#REF!</definedName>
    <definedName name="_Key2" localSheetId="25" hidden="1">#REF!</definedName>
    <definedName name="_Key2" localSheetId="26" hidden="1">#REF!</definedName>
    <definedName name="_Key2" localSheetId="27" hidden="1">#REF!</definedName>
    <definedName name="_Key2" localSheetId="29" hidden="1">#REF!</definedName>
    <definedName name="_Key2" localSheetId="30" hidden="1">#REF!</definedName>
    <definedName name="_Key2" localSheetId="32" hidden="1">#REF!</definedName>
    <definedName name="_Key2" localSheetId="35" hidden="1">#REF!</definedName>
    <definedName name="_Key2" localSheetId="36" hidden="1">#REF!</definedName>
    <definedName name="_Key2" hidden="1">#REF!</definedName>
    <definedName name="_l">'[6]quadro 27a'!$D$8:$O$8</definedName>
    <definedName name="_MatInverse_In" localSheetId="27" hidden="1">#REF!</definedName>
    <definedName name="_MatInverse_Out" localSheetId="27" hidden="1">#REF!</definedName>
    <definedName name="_Order1" hidden="1">255</definedName>
    <definedName name="_Order2" hidden="1">255</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5" hidden="1">#REF!</definedName>
    <definedName name="_Sort" localSheetId="24" hidden="1">#REF!</definedName>
    <definedName name="_Sort" localSheetId="25" hidden="1">#REF!</definedName>
    <definedName name="_Sort" localSheetId="26" hidden="1">#REF!</definedName>
    <definedName name="_Sort" localSheetId="27" hidden="1">#REF!</definedName>
    <definedName name="_Sort" localSheetId="29" hidden="1">#REF!</definedName>
    <definedName name="_Sort" localSheetId="30" hidden="1">#REF!</definedName>
    <definedName name="_Sort" localSheetId="31" hidden="1">#REF!</definedName>
    <definedName name="_Sort" localSheetId="32" hidden="1">#REF!</definedName>
    <definedName name="_Sort" localSheetId="35" hidden="1">#REF!</definedName>
    <definedName name="_Sort" localSheetId="36" hidden="1">#REF!</definedName>
    <definedName name="_Sort" hidden="1">#REF!</definedName>
    <definedName name="a">[6]dados!$A$2</definedName>
    <definedName name="acum">[9]dados!$AJ$6:$AJ$147</definedName>
    <definedName name="ACUMUL">[10]dados!$AJ$6:$AJ$147</definedName>
    <definedName name="Amort.97_com" localSheetId="1">#REF!</definedName>
    <definedName name="Amort.97_com" localSheetId="25">#REF!</definedName>
    <definedName name="Amort.97_com" localSheetId="27">#REF!</definedName>
    <definedName name="Amort.97_com" localSheetId="28">#REF!</definedName>
    <definedName name="Amort.97_com" localSheetId="29">#REF!</definedName>
    <definedName name="Amort.97_com" localSheetId="35">#REF!</definedName>
    <definedName name="Amort.97_com">#REF!</definedName>
    <definedName name="Amort.97_sem" localSheetId="25">#REF!</definedName>
    <definedName name="Amort.97_sem" localSheetId="35">#REF!</definedName>
    <definedName name="Amort.97_sem">#REF!</definedName>
    <definedName name="ano" localSheetId="25">#REF!</definedName>
    <definedName name="ano" localSheetId="35">#REF!</definedName>
    <definedName name="ano">#REF!</definedName>
    <definedName name="ano1a">[11]dados!$A$2</definedName>
    <definedName name="ano2a">[11]dados!$A$3</definedName>
    <definedName name="ANOS10">[12]Serv.dívida!$A$3:$R$171</definedName>
    <definedName name="anscount" hidden="1">21</definedName>
    <definedName name="_xlnm.Print_Area" localSheetId="15">'N2-15-REN - Base de activos TEE'!$C$62:$C$62</definedName>
    <definedName name="_xlnm.Print_Area" localSheetId="31">'N2-31-REN-Windfloat'!$A$2:$P$26</definedName>
    <definedName name="_xlnm.Print_Area" localSheetId="32">'N2-32-REN-LinhaFF-Traf'!$A$4:$L$41</definedName>
    <definedName name="_xlnm.Print_Area" localSheetId="36">'N2-36 - Custos Acordo Turbogás'!$B$5:$O$12</definedName>
    <definedName name="Area_principal" localSheetId="1">#REF!</definedName>
    <definedName name="Area_principal" localSheetId="25">#REF!</definedName>
    <definedName name="Area_principal" localSheetId="27">#REF!</definedName>
    <definedName name="Area_principal" localSheetId="28">#REF!</definedName>
    <definedName name="Area_principal" localSheetId="29">#REF!</definedName>
    <definedName name="Area_principal" localSheetId="35">#REF!</definedName>
    <definedName name="Area_principal">#REF!</definedName>
    <definedName name="ARREDOND">[13]P5!$H$5</definedName>
    <definedName name="AS2DocOpenMode" hidden="1">"AS2DocumentEdit"</definedName>
    <definedName name="ASDF">[14]Serv.dívida!$A$3:$R$171</definedName>
    <definedName name="asf" localSheetId="1">#REF!</definedName>
    <definedName name="asf" localSheetId="25">#REF!</definedName>
    <definedName name="asf" localSheetId="27">#REF!</definedName>
    <definedName name="asf" localSheetId="28">#REF!</definedName>
    <definedName name="asf" localSheetId="29">#REF!</definedName>
    <definedName name="asf" localSheetId="35">#REF!</definedName>
    <definedName name="asf">#REF!</definedName>
    <definedName name="ASTW">[10]dados!$F$6:$Q$147</definedName>
    <definedName name="auto_cons_vap" localSheetId="1">#REF!</definedName>
    <definedName name="auto_cons_vap" localSheetId="8">#REF!</definedName>
    <definedName name="auto_cons_vap" localSheetId="9">#REF!</definedName>
    <definedName name="auto_cons_vap" localSheetId="10">#REF!</definedName>
    <definedName name="auto_cons_vap" localSheetId="11">#REF!</definedName>
    <definedName name="auto_cons_vap" localSheetId="12">#REF!</definedName>
    <definedName name="auto_cons_vap" localSheetId="13">#REF!</definedName>
    <definedName name="auto_cons_vap" localSheetId="14">#REF!</definedName>
    <definedName name="auto_cons_vap" localSheetId="24">#REF!</definedName>
    <definedName name="auto_cons_vap" localSheetId="25">#REF!</definedName>
    <definedName name="auto_cons_vap" localSheetId="26">#REF!</definedName>
    <definedName name="auto_cons_vap" localSheetId="29">#REF!</definedName>
    <definedName name="auto_cons_vap" localSheetId="35">#REF!</definedName>
    <definedName name="auto_cons_vap">#REF!</definedName>
    <definedName name="ax" localSheetId="27" hidden="1">Main.SAPF4Help()</definedName>
    <definedName name="az" localSheetId="27" hidden="1">Main.SAPF4Help()</definedName>
    <definedName name="b">[6]dados!$A$3</definedName>
    <definedName name="_xlnm.Database" localSheetId="1">#REF!</definedName>
    <definedName name="_xlnm.Database" localSheetId="25">#REF!</definedName>
    <definedName name="_xlnm.Database" localSheetId="27">#REF!</definedName>
    <definedName name="_xlnm.Database" localSheetId="28">#REF!</definedName>
    <definedName name="_xlnm.Database" localSheetId="29">#REF!</definedName>
    <definedName name="_xlnm.Database" localSheetId="35">#REF!</definedName>
    <definedName name="_xlnm.Database">#REF!</definedName>
    <definedName name="bee">#REF!</definedName>
    <definedName name="bx" localSheetId="27" hidden="1">Main.SAPF4Help()</definedName>
    <definedName name="CABOS_SUBT" localSheetId="1">#REF!</definedName>
    <definedName name="CABOS_SUBT" localSheetId="25">#REF!</definedName>
    <definedName name="CABOS_SUBT" localSheetId="27">#REF!</definedName>
    <definedName name="CABOS_SUBT" localSheetId="28">#REF!</definedName>
    <definedName name="CABOS_SUBT" localSheetId="29">#REF!</definedName>
    <definedName name="CABOS_SUBT" localSheetId="35">#REF!</definedName>
    <definedName name="CABOS_SUBT">#REF!</definedName>
    <definedName name="Case">[15]P.Operacionais!$F$4</definedName>
    <definedName name="ccomb">[16]combustivel!$C$5:$N$88</definedName>
    <definedName name="ccomb_c">[16]combustivel!$C$3:$N$3</definedName>
    <definedName name="ccomb_l">[16]combustivel!$B$5:$B$88</definedName>
    <definedName name="CCRef">'[7]Remuneração Mensal_Solar150MVA'!$O$9</definedName>
    <definedName name="cen_BRENT" localSheetId="1">[17]RESUMO_PROJ!#REF!</definedName>
    <definedName name="cen_BRENT" localSheetId="8">[17]RESUMO_PROJ!#REF!</definedName>
    <definedName name="cen_BRENT" localSheetId="9">[17]RESUMO_PROJ!#REF!</definedName>
    <definedName name="cen_BRENT" localSheetId="10">[17]RESUMO_PROJ!#REF!</definedName>
    <definedName name="cen_BRENT" localSheetId="11">[17]RESUMO_PROJ!#REF!</definedName>
    <definedName name="cen_BRENT" localSheetId="12">[17]RESUMO_PROJ!#REF!</definedName>
    <definedName name="cen_BRENT" localSheetId="13">[17]RESUMO_PROJ!#REF!</definedName>
    <definedName name="cen_BRENT" localSheetId="14">[17]RESUMO_PROJ!#REF!</definedName>
    <definedName name="cen_BRENT" localSheetId="24">[17]RESUMO_PROJ!#REF!</definedName>
    <definedName name="cen_BRENT" localSheetId="25">[17]RESUMO_PROJ!#REF!</definedName>
    <definedName name="cen_BRENT" localSheetId="26">[17]RESUMO_PROJ!#REF!</definedName>
    <definedName name="cen_BRENT" localSheetId="29">[17]RESUMO_PROJ!#REF!</definedName>
    <definedName name="cen_BRENT" localSheetId="35">[17]RESUMO_PROJ!#REF!</definedName>
    <definedName name="cen_BRENT">[17]RESUMO_PROJ!#REF!</definedName>
    <definedName name="cenario" localSheetId="1">[17]RESUMO_PROJ!#REF!</definedName>
    <definedName name="cenario" localSheetId="8">[17]RESUMO_PROJ!#REF!</definedName>
    <definedName name="cenario" localSheetId="9">[17]RESUMO_PROJ!#REF!</definedName>
    <definedName name="cenario" localSheetId="10">[17]RESUMO_PROJ!#REF!</definedName>
    <definedName name="cenario" localSheetId="11">[17]RESUMO_PROJ!#REF!</definedName>
    <definedName name="cenario" localSheetId="12">[17]RESUMO_PROJ!#REF!</definedName>
    <definedName name="cenario" localSheetId="13">[17]RESUMO_PROJ!#REF!</definedName>
    <definedName name="cenario" localSheetId="14">[17]RESUMO_PROJ!#REF!</definedName>
    <definedName name="cenario" localSheetId="24">[17]RESUMO_PROJ!#REF!</definedName>
    <definedName name="cenario" localSheetId="25">[17]RESUMO_PROJ!#REF!</definedName>
    <definedName name="cenario" localSheetId="26">[17]RESUMO_PROJ!#REF!</definedName>
    <definedName name="cenario" localSheetId="29">[17]RESUMO_PROJ!#REF!</definedName>
    <definedName name="cenario" localSheetId="35">[17]RESUMO_PROJ!#REF!</definedName>
    <definedName name="cenario">[17]RESUMO_PROJ!#REF!</definedName>
    <definedName name="cenario_consumos" localSheetId="1">[17]RESUMO_PROJ!#REF!</definedName>
    <definedName name="cenario_consumos" localSheetId="8">[17]RESUMO_PROJ!#REF!</definedName>
    <definedName name="cenario_consumos" localSheetId="9">[17]RESUMO_PROJ!#REF!</definedName>
    <definedName name="cenario_consumos" localSheetId="10">[17]RESUMO_PROJ!#REF!</definedName>
    <definedName name="cenario_consumos" localSheetId="11">[17]RESUMO_PROJ!#REF!</definedName>
    <definedName name="cenario_consumos" localSheetId="12">[17]RESUMO_PROJ!#REF!</definedName>
    <definedName name="cenario_consumos" localSheetId="13">[17]RESUMO_PROJ!#REF!</definedName>
    <definedName name="cenario_consumos" localSheetId="14">[17]RESUMO_PROJ!#REF!</definedName>
    <definedName name="cenario_consumos" localSheetId="24">[17]RESUMO_PROJ!#REF!</definedName>
    <definedName name="cenario_consumos" localSheetId="25">[17]RESUMO_PROJ!#REF!</definedName>
    <definedName name="cenario_consumos" localSheetId="26">[17]RESUMO_PROJ!#REF!</definedName>
    <definedName name="cenario_consumos" localSheetId="29">[17]RESUMO_PROJ!#REF!</definedName>
    <definedName name="cenario_consumos" localSheetId="35">[17]RESUMO_PROJ!#REF!</definedName>
    <definedName name="cenario_consumos">[17]RESUMO_PROJ!#REF!</definedName>
    <definedName name="çk" localSheetId="1">#REF!</definedName>
    <definedName name="çk" localSheetId="25">#REF!</definedName>
    <definedName name="çk" localSheetId="27">#REF!</definedName>
    <definedName name="çk" localSheetId="28">#REF!</definedName>
    <definedName name="çk" localSheetId="29">#REF!</definedName>
    <definedName name="çk" localSheetId="35">#REF!</definedName>
    <definedName name="çk">#REF!</definedName>
    <definedName name="Classes_do_imobilizado">[4]ICursoMes!$C$6:$F$6</definedName>
    <definedName name="Clientes" localSheetId="27" hidden="1">Main.SAPF4Help()</definedName>
    <definedName name="CO_01">'[18]Controlo Orçamental2'!$O$6</definedName>
    <definedName name="CO_02">'[18]Controlo Orçamental2'!$O$7</definedName>
    <definedName name="CO_03">'[18]Controlo Orçamental2'!$O$8</definedName>
    <definedName name="CO_04">'[18]Controlo Orçamental2'!$O$126</definedName>
    <definedName name="CO_05">'[18]Controlo Orçamental2'!$O$127</definedName>
    <definedName name="CO_06">'[18]Controlo Orçamental2'!$O$128</definedName>
    <definedName name="CO_07">'[18]Controlo Orçamental2'!$O$10</definedName>
    <definedName name="CO_08">'[18]Controlo Orçamental2'!$O$11</definedName>
    <definedName name="CO_09">'[18]Controlo Orçamental2'!$O$12</definedName>
    <definedName name="CO_10">'[18]Controlo Orçamental2'!$O$13</definedName>
    <definedName name="CO_11">'[18]Controlo Orçamental2'!$O$14</definedName>
    <definedName name="CO_12">'[18]Controlo Orçamental2'!$O$15</definedName>
    <definedName name="CO_13">'[18]Controlo Orçamental2'!$O$16</definedName>
    <definedName name="CO_14">'[18]Controlo Orçamental2'!$O$17</definedName>
    <definedName name="CO_15">'[18]Controlo Orçamental2'!$O$18</definedName>
    <definedName name="CO_16">'[18]Controlo Orçamental2'!$O$19</definedName>
    <definedName name="CO_17">'[18]Controlo Orçamental2'!$O$20</definedName>
    <definedName name="CO_18">'[18]Controlo Orçamental2'!$O$21</definedName>
    <definedName name="CO_19">'[18]Controlo Orçamental2'!$O$22</definedName>
    <definedName name="CO_20">'[18]Controlo Orçamental2'!$O$23</definedName>
    <definedName name="CO_21">'[18]Controlo Orçamental2'!$O$24</definedName>
    <definedName name="CO_22">'[18]Controlo Orçamental2'!$O$25</definedName>
    <definedName name="CO_23">'[18]Controlo Orçamental2'!$O$26</definedName>
    <definedName name="CO_24">'[18]Controlo Orçamental2'!$O$27</definedName>
    <definedName name="CO_25">'[18]Controlo Orçamental2'!$O$28</definedName>
    <definedName name="CO_26">'[18]Controlo Orçamental2'!$O$29</definedName>
    <definedName name="CO_27">'[18]Controlo Orçamental2'!$O$30</definedName>
    <definedName name="CO_28">'[18]Controlo Orçamental2'!$O$31</definedName>
    <definedName name="CO_29">'[18]Controlo Orçamental2'!$O$32</definedName>
    <definedName name="CO_30">'[18]Controlo Orçamental2'!$O$33</definedName>
    <definedName name="CO_31">'[18]Controlo Orçamental2'!$O$34</definedName>
    <definedName name="CO_32">'[18]Controlo Orçamental2'!$O$35</definedName>
    <definedName name="CO_33">'[18]Controlo Orçamental2'!$O$36</definedName>
    <definedName name="CO_34">'[18]Controlo Orçamental2'!$O$37</definedName>
    <definedName name="CO_35">'[18]Controlo Orçamental2'!$O$38</definedName>
    <definedName name="CO_36">'[18]Controlo Orçamental2'!$O$39</definedName>
    <definedName name="CO_37">[18]Novo03!$H$1281</definedName>
    <definedName name="CO_38">[18]Novo03!$H$1282</definedName>
    <definedName name="CO_39">[18]Novo03!$H$1549</definedName>
    <definedName name="CO_40">[18]Novo03!$H$1639</definedName>
    <definedName name="CO_41">'[18]Controlo Orçamental2'!$P$43</definedName>
    <definedName name="CO_42">'[18]Controlo Orçamental2'!$P$44</definedName>
    <definedName name="CO_43">'[18]Controlo Orçamental2'!$P$45</definedName>
    <definedName name="CO_44">'[18]Controlo Orçamental2'!$P$46</definedName>
    <definedName name="CO_45">'[18]Controlo Orçamental2'!$P$47</definedName>
    <definedName name="CO_46">'[18]Controlo Orçamental2'!$P$49</definedName>
    <definedName name="CO_47">'[18]Controlo Orçamental2'!$P$50</definedName>
    <definedName name="CO_48">'[18]Controlo Orçamental2'!$P$51</definedName>
    <definedName name="CO_49">[18]RCP!$V$38</definedName>
    <definedName name="CO_50">[18]RCP!$V$39</definedName>
    <definedName name="CO_51">[18]RCP!$V$40</definedName>
    <definedName name="CO_52">'[18]Controlo Orçamental2'!$O$116</definedName>
    <definedName name="CO_53">'[18]Controlo Orçamental2'!$O$117</definedName>
    <definedName name="CO_54">'[18]Controlo Orçamental2'!$O$118</definedName>
    <definedName name="CO_55">'[18]Controlo Orçamental2'!$O$119</definedName>
    <definedName name="CO_56">'[18]Controlo Orçamental2'!$O$40</definedName>
    <definedName name="CO_57">'[18]Indicadores R'!$W$5</definedName>
    <definedName name="CO_58">'[18]Indicadores R'!$W$6</definedName>
    <definedName name="CO_59">'[18]Indicadores R'!$W$7</definedName>
    <definedName name="CO_60">'[18]Indicadores R'!$W$8</definedName>
    <definedName name="CO_61">'[18]Indicadores R'!$W$9</definedName>
    <definedName name="CO_62">'[18]Indicadores R'!$W$10</definedName>
    <definedName name="CO_63">'[18]Indicadores R'!$W$13</definedName>
    <definedName name="CO_64">'[18]Indicadores R'!$W$14</definedName>
    <definedName name="CO_65">'[18]Indicadores R'!$W$15</definedName>
    <definedName name="CO_66">'[18]Indicadores R'!$W$18</definedName>
    <definedName name="CO_67">'[18]Indicadores R'!$W$19</definedName>
    <definedName name="CO_68">'[18]Indicadores R'!$W$20</definedName>
    <definedName name="CO_69">'[18]Indicadores R'!$Z$54</definedName>
    <definedName name="CO_70">'[18]Indicadores R'!$Z$58</definedName>
    <definedName name="CO_71">'[18]Indicadores R'!$Z$62</definedName>
    <definedName name="cond">[17]RESUMO_PROJ!$Q$6</definedName>
    <definedName name="conseeparagem">'[17]DADOS PROD&amp;CONS'!$H$139</definedName>
    <definedName name="consgj_anoc" localSheetId="1">#REF!</definedName>
    <definedName name="consgj_anoc" localSheetId="25">#REF!</definedName>
    <definedName name="consgj_anoc" localSheetId="27">#REF!</definedName>
    <definedName name="consgj_anoc" localSheetId="28">#REF!</definedName>
    <definedName name="consgj_anoc" localSheetId="29">#REF!</definedName>
    <definedName name="consgj_anoc" localSheetId="35">#REF!</definedName>
    <definedName name="consgj_anoc">#REF!</definedName>
    <definedName name="consgj_anoc_c" localSheetId="25">#REF!</definedName>
    <definedName name="consgj_anoc_c" localSheetId="35">#REF!</definedName>
    <definedName name="consgj_anoc_c">#REF!</definedName>
    <definedName name="d">[19]combustivel!$C$5:$N$88</definedName>
    <definedName name="dados">[20]DADBAL!$E$7:$AF$145</definedName>
    <definedName name="dados_l">[20]DADBAL!$D$7:$D$145</definedName>
    <definedName name="dados_mreg">[21]Dados_MReg!$F$9:$AC$97</definedName>
    <definedName name="dados_mreg_l">[21]Dados_MReg!$E$9:$E$97</definedName>
    <definedName name="DAT1B" localSheetId="1">#REF!</definedName>
    <definedName name="DAT1B" localSheetId="25">#REF!</definedName>
    <definedName name="DAT1B" localSheetId="27">#REF!</definedName>
    <definedName name="DAT1B" localSheetId="28">#REF!</definedName>
    <definedName name="DAT1B" localSheetId="29">#REF!</definedName>
    <definedName name="DAT1B" localSheetId="35">#REF!</definedName>
    <definedName name="DAT1B">#REF!</definedName>
    <definedName name="DAT2B" localSheetId="25">#REF!</definedName>
    <definedName name="DAT2B" localSheetId="35">#REF!</definedName>
    <definedName name="DAT2B">#REF!</definedName>
    <definedName name="DAT3B" localSheetId="25">#REF!</definedName>
    <definedName name="DAT3B" localSheetId="35">#REF!</definedName>
    <definedName name="DAT3B">#REF!</definedName>
    <definedName name="DAT4B" localSheetId="25">#REF!</definedName>
    <definedName name="DAT4B" localSheetId="35">#REF!</definedName>
    <definedName name="DAT4B">#REF!</definedName>
    <definedName name="DAT5B" localSheetId="25">#REF!</definedName>
    <definedName name="DAT5B" localSheetId="35">#REF!</definedName>
    <definedName name="DAT5B">#REF!</definedName>
    <definedName name="DAT6B" localSheetId="25">#REF!</definedName>
    <definedName name="DAT6B" localSheetId="35">#REF!</definedName>
    <definedName name="DAT6B">#REF!</definedName>
    <definedName name="DAT7B" localSheetId="25">#REF!</definedName>
    <definedName name="DAT7B" localSheetId="35">#REF!</definedName>
    <definedName name="DAT7B">#REF!</definedName>
    <definedName name="DAT8B" localSheetId="25">#REF!</definedName>
    <definedName name="DAT8B" localSheetId="35">#REF!</definedName>
    <definedName name="DAT8B">#REF!</definedName>
    <definedName name="DAT9B" localSheetId="25">#REF!</definedName>
    <definedName name="DAT9B" localSheetId="35">#REF!</definedName>
    <definedName name="DAT9B">#REF!</definedName>
    <definedName name="data" localSheetId="25">#REF!</definedName>
    <definedName name="data" localSheetId="35">#REF!</definedName>
    <definedName name="data">#REF!</definedName>
    <definedName name="data_invest_ref" localSheetId="1">[17]RESUMO_PROJ!#REF!</definedName>
    <definedName name="data_invest_ref" localSheetId="8">[17]RESUMO_PROJ!#REF!</definedName>
    <definedName name="data_invest_ref" localSheetId="9">[17]RESUMO_PROJ!#REF!</definedName>
    <definedName name="data_invest_ref" localSheetId="10">[17]RESUMO_PROJ!#REF!</definedName>
    <definedName name="data_invest_ref" localSheetId="11">[17]RESUMO_PROJ!#REF!</definedName>
    <definedName name="data_invest_ref" localSheetId="12">[17]RESUMO_PROJ!#REF!</definedName>
    <definedName name="data_invest_ref" localSheetId="13">[17]RESUMO_PROJ!#REF!</definedName>
    <definedName name="data_invest_ref" localSheetId="14">[17]RESUMO_PROJ!#REF!</definedName>
    <definedName name="data_invest_ref" localSheetId="24">[17]RESUMO_PROJ!#REF!</definedName>
    <definedName name="data_invest_ref" localSheetId="25">[17]RESUMO_PROJ!#REF!</definedName>
    <definedName name="data_invest_ref" localSheetId="26">[17]RESUMO_PROJ!#REF!</definedName>
    <definedName name="data_invest_ref" localSheetId="29">[17]RESUMO_PROJ!#REF!</definedName>
    <definedName name="data_invest_ref" localSheetId="35">[17]RESUMO_PROJ!#REF!</definedName>
    <definedName name="data_invest_ref">[17]RESUMO_PROJ!#REF!</definedName>
    <definedName name="DATA1" localSheetId="1">#REF!</definedName>
    <definedName name="DATA1" localSheetId="25">#REF!</definedName>
    <definedName name="DATA1" localSheetId="27">#REF!</definedName>
    <definedName name="DATA1" localSheetId="28">#REF!</definedName>
    <definedName name="DATA1" localSheetId="29">#REF!</definedName>
    <definedName name="DATA1" localSheetId="35">#REF!</definedName>
    <definedName name="DATA1">#REF!</definedName>
    <definedName name="DATA10" localSheetId="25">#REF!</definedName>
    <definedName name="DATA10" localSheetId="35">#REF!</definedName>
    <definedName name="DATA10">#REF!</definedName>
    <definedName name="DATA11" localSheetId="25">#REF!</definedName>
    <definedName name="DATA11" localSheetId="35">#REF!</definedName>
    <definedName name="DATA11">#REF!</definedName>
    <definedName name="DATA12" localSheetId="25">#REF!</definedName>
    <definedName name="DATA12" localSheetId="35">#REF!</definedName>
    <definedName name="DATA12">#REF!</definedName>
    <definedName name="DATA13" localSheetId="25">#REF!</definedName>
    <definedName name="DATA13" localSheetId="35">#REF!</definedName>
    <definedName name="DATA13">#REF!</definedName>
    <definedName name="DATA14" localSheetId="25">#REF!</definedName>
    <definedName name="DATA14" localSheetId="35">#REF!</definedName>
    <definedName name="DATA14">#REF!</definedName>
    <definedName name="DATA15" localSheetId="25">#REF!</definedName>
    <definedName name="DATA15" localSheetId="35">#REF!</definedName>
    <definedName name="DATA15">#REF!</definedName>
    <definedName name="DATA16" localSheetId="25">#REF!</definedName>
    <definedName name="DATA16" localSheetId="35">#REF!</definedName>
    <definedName name="DATA16">#REF!</definedName>
    <definedName name="DATA17" localSheetId="25">#REF!</definedName>
    <definedName name="DATA17" localSheetId="35">#REF!</definedName>
    <definedName name="DATA17">#REF!</definedName>
    <definedName name="DATA18" localSheetId="25">#REF!</definedName>
    <definedName name="DATA18" localSheetId="35">#REF!</definedName>
    <definedName name="DATA18">#REF!</definedName>
    <definedName name="DATA19" localSheetId="25">#REF!</definedName>
    <definedName name="DATA19" localSheetId="35">#REF!</definedName>
    <definedName name="DATA19">#REF!</definedName>
    <definedName name="DATA2" localSheetId="25">#REF!</definedName>
    <definedName name="DATA2" localSheetId="35">#REF!</definedName>
    <definedName name="DATA2">#REF!</definedName>
    <definedName name="DATA20" localSheetId="25">#REF!</definedName>
    <definedName name="DATA20" localSheetId="35">#REF!</definedName>
    <definedName name="DATA20">#REF!</definedName>
    <definedName name="DATA21" localSheetId="25">#REF!</definedName>
    <definedName name="DATA21" localSheetId="35">#REF!</definedName>
    <definedName name="DATA21">#REF!</definedName>
    <definedName name="DATA22" localSheetId="25">#REF!</definedName>
    <definedName name="DATA22" localSheetId="35">#REF!</definedName>
    <definedName name="DATA22">#REF!</definedName>
    <definedName name="DATA23" localSheetId="25">#REF!</definedName>
    <definedName name="DATA23" localSheetId="35">#REF!</definedName>
    <definedName name="DATA23">#REF!</definedName>
    <definedName name="DATA3" localSheetId="25">#REF!</definedName>
    <definedName name="DATA3" localSheetId="35">#REF!</definedName>
    <definedName name="DATA3">#REF!</definedName>
    <definedName name="DATA4" localSheetId="25">#REF!</definedName>
    <definedName name="DATA4" localSheetId="35">#REF!</definedName>
    <definedName name="DATA4">#REF!</definedName>
    <definedName name="DATA5" localSheetId="25">#REF!</definedName>
    <definedName name="DATA5" localSheetId="35">#REF!</definedName>
    <definedName name="DATA5">#REF!</definedName>
    <definedName name="DATA6" localSheetId="25">#REF!</definedName>
    <definedName name="DATA6" localSheetId="35">#REF!</definedName>
    <definedName name="DATA6">#REF!</definedName>
    <definedName name="DATA7" localSheetId="25">#REF!</definedName>
    <definedName name="DATA7" localSheetId="35">#REF!</definedName>
    <definedName name="DATA7">#REF!</definedName>
    <definedName name="DATA8" localSheetId="25">#REF!</definedName>
    <definedName name="DATA8" localSheetId="35">#REF!</definedName>
    <definedName name="DATA8">#REF!</definedName>
    <definedName name="DATA9" localSheetId="25">#REF!</definedName>
    <definedName name="DATA9" localSheetId="35">#REF!</definedName>
    <definedName name="DATA9">#REF!</definedName>
    <definedName name="dfg" localSheetId="25">#REF!</definedName>
    <definedName name="dfg" localSheetId="35">#REF!</definedName>
    <definedName name="dfg">#REF!</definedName>
    <definedName name="dfhdfh" localSheetId="25">#REF!</definedName>
    <definedName name="dfhdfh" localSheetId="35">#REF!</definedName>
    <definedName name="dfhdfh">#REF!</definedName>
    <definedName name="dfhdthd" localSheetId="25">#REF!</definedName>
    <definedName name="dfhdthd" localSheetId="35">#REF!</definedName>
    <definedName name="dfhdthd">#REF!</definedName>
    <definedName name="dfhy" localSheetId="25">#REF!</definedName>
    <definedName name="dfhy" localSheetId="35">#REF!</definedName>
    <definedName name="dfhy">#REF!</definedName>
    <definedName name="dfyd" localSheetId="25">#REF!</definedName>
    <definedName name="dfyd" localSheetId="35">#REF!</definedName>
    <definedName name="dfyd">#REF!</definedName>
    <definedName name="dfydh">[9]dados!$C$1</definedName>
    <definedName name="drhy" localSheetId="1">#REF!</definedName>
    <definedName name="drhy" localSheetId="25">#REF!</definedName>
    <definedName name="drhy" localSheetId="27">#REF!</definedName>
    <definedName name="drhy" localSheetId="28">#REF!</definedName>
    <definedName name="drhy" localSheetId="29">#REF!</definedName>
    <definedName name="drhy" localSheetId="35">#REF!</definedName>
    <definedName name="drhy">#REF!</definedName>
    <definedName name="dryd">'[22]KPI''s'!$B$23:$E$44</definedName>
    <definedName name="dryde" localSheetId="1">#REF!</definedName>
    <definedName name="dryde" localSheetId="25">#REF!</definedName>
    <definedName name="dryde" localSheetId="27">#REF!</definedName>
    <definedName name="dryde" localSheetId="28">#REF!</definedName>
    <definedName name="dryde" localSheetId="29">#REF!</definedName>
    <definedName name="dryde" localSheetId="35">#REF!</definedName>
    <definedName name="dryde">#REF!</definedName>
    <definedName name="dsdsf">[23]Paramet_indices!$F$39</definedName>
    <definedName name="DTRDGD" localSheetId="1">#REF!</definedName>
    <definedName name="DTRDGD" localSheetId="25">#REF!</definedName>
    <definedName name="DTRDGD" localSheetId="27">#REF!</definedName>
    <definedName name="DTRDGD" localSheetId="28">#REF!</definedName>
    <definedName name="DTRDGD" localSheetId="29">#REF!</definedName>
    <definedName name="DTRDGD" localSheetId="35">#REF!</definedName>
    <definedName name="DTRDGD">#REF!</definedName>
    <definedName name="dtrydey" localSheetId="25">#REF!</definedName>
    <definedName name="dtrydey" localSheetId="35">#REF!</definedName>
    <definedName name="dtrydey">#REF!</definedName>
    <definedName name="dtyude" localSheetId="25">#REF!</definedName>
    <definedName name="dtyude" localSheetId="35">#REF!</definedName>
    <definedName name="dtyude">#REF!</definedName>
    <definedName name="dudr" localSheetId="25">#REF!</definedName>
    <definedName name="dudr" localSheetId="35">#REF!</definedName>
    <definedName name="dudr">#REF!</definedName>
    <definedName name="dydh">'[22]KPI''s'!$B$3:$O$19</definedName>
    <definedName name="e">[19]combustivel!$C$3:$N$3</definedName>
    <definedName name="ECEref">'[7]Remuneração Mensal_Solar150MVA'!$O$8</definedName>
    <definedName name="ECR">'[7]Remuneração Mensal_Solar150MVA'!$H$18</definedName>
    <definedName name="Edifícios_e_Outras_Construções">[4]ICursoMes!$C$7:$F$7</definedName>
    <definedName name="emissao_0_c">[24]emissao!$D$3:$O$3</definedName>
    <definedName name="emissao_0_l">[24]emissao!$B$4:$B$33</definedName>
    <definedName name="emissoes_anoc" localSheetId="1">#REF!</definedName>
    <definedName name="emissoes_anoc" localSheetId="25">#REF!</definedName>
    <definedName name="emissoes_anoc" localSheetId="27">#REF!</definedName>
    <definedName name="emissoes_anoc" localSheetId="28">#REF!</definedName>
    <definedName name="emissoes_anoc" localSheetId="29">#REF!</definedName>
    <definedName name="emissoes_anoc" localSheetId="35">#REF!</definedName>
    <definedName name="emissoes_anoc">#REF!</definedName>
    <definedName name="emissoes_anoc_c" localSheetId="25">#REF!</definedName>
    <definedName name="emissoes_anoc_c" localSheetId="35">#REF!</definedName>
    <definedName name="emissoes_anoc_c">#REF!</definedName>
    <definedName name="ENCARGOS_FINANCEIROS_IMPUTADOS_AO_INVESTIMENTO" localSheetId="25">#REF!</definedName>
    <definedName name="ENCARGOS_FINANCEIROS_IMPUTADOS_AO_INVESTIMENTO" localSheetId="35">#REF!</definedName>
    <definedName name="ENCARGOS_FINANCEIROS_IMPUTADOS_AO_INVESTIMENTO">#REF!</definedName>
    <definedName name="enccomb_anoc" localSheetId="25">#REF!</definedName>
    <definedName name="enccomb_anoc" localSheetId="35">#REF!</definedName>
    <definedName name="enccomb_anoc">#REF!</definedName>
    <definedName name="enccomb_anoc_c" localSheetId="25">#REF!</definedName>
    <definedName name="enccomb_anoc_c" localSheetId="35">#REF!</definedName>
    <definedName name="enccomb_anoc_c">#REF!</definedName>
    <definedName name="Equipamento_acessório">[4]ICursoMes!$C$22:$F$22</definedName>
    <definedName name="ERY">[10]dados!$D$6:$D$147</definedName>
    <definedName name="EV__LASTREFTIME__" localSheetId="27" hidden="1">38856.5859259259</definedName>
    <definedName name="EV__LASTREFTIME__" hidden="1">40567.7804166667</definedName>
    <definedName name="ewsew">[23]Paramet_indices!$E$39</definedName>
    <definedName name="f" localSheetId="1" hidden="1">#REF!</definedName>
    <definedName name="f" localSheetId="8" hidden="1">#REF!</definedName>
    <definedName name="f" localSheetId="9" hidden="1">#REF!</definedName>
    <definedName name="f" localSheetId="10" hidden="1">#REF!</definedName>
    <definedName name="f" localSheetId="11" hidden="1">#REF!</definedName>
    <definedName name="f" localSheetId="12" hidden="1">#REF!</definedName>
    <definedName name="f" localSheetId="13" hidden="1">#REF!</definedName>
    <definedName name="f" localSheetId="14" hidden="1">#REF!</definedName>
    <definedName name="f" localSheetId="15">[19]combustivel!$B$5:$B$88</definedName>
    <definedName name="f" localSheetId="24" hidden="1">#REF!</definedName>
    <definedName name="f" localSheetId="25" hidden="1">#REF!</definedName>
    <definedName name="f" localSheetId="26" hidden="1">#REF!</definedName>
    <definedName name="f" localSheetId="27" hidden="1">#REF!</definedName>
    <definedName name="f" localSheetId="29" hidden="1">#REF!</definedName>
    <definedName name="f" localSheetId="30" hidden="1">#REF!</definedName>
    <definedName name="f" localSheetId="31" hidden="1">#REF!</definedName>
    <definedName name="f" localSheetId="32" hidden="1">#REF!</definedName>
    <definedName name="f" localSheetId="35" hidden="1">#REF!</definedName>
    <definedName name="f" hidden="1">#REF!</definedName>
    <definedName name="F020100EvolCons">'[18]Procura R2'!$B$19:$R$23</definedName>
    <definedName name="F020200EvConsHom">'[18]Procura R2'!$B$27:$R$29</definedName>
    <definedName name="F020300EvMovel">'[18]Procura R2'!$B$32:$R$35</definedName>
    <definedName name="F020700VendasDesvios">'[18]Controlo Orçamental'!$B$56:$N$68</definedName>
    <definedName name="F020800DesvCAEE">[18]DesvTarMostra!$S$3:$AG$8</definedName>
    <definedName name="F020801DesvSAEE">[18]DesvTarMostra!$S$50:$AG$55</definedName>
    <definedName name="F020801DesvTarif">[25]DesvTarMostra!$S$3:$AG$8</definedName>
    <definedName name="F020802DesvSAEE">[25]DesvTarMostra!$S$50:$AG$55</definedName>
    <definedName name="F030200AquisEnerg">'[18]Controlo Orçamental'!$B$5:$J$15</definedName>
    <definedName name="F030500EstrPortEsp">[18]FontesEnerg!$O$112:$R$120</definedName>
    <definedName name="F030600EncFixos">'[18]Controlo Orçamental'!$B$117:$G$128</definedName>
    <definedName name="F030700EncVar">'[18]Controlo Orçamental'!$B$132:$G$146</definedName>
    <definedName name="F030800EncTotais">'[18]Controlo Orçamental'!$B$152:$I$163</definedName>
    <definedName name="F030900CustoMedio">[18]Novo03!$U$362:$AC$376</definedName>
    <definedName name="F031000DesvCVar">'[18]Controlo Orçamental'!$B$72:$I$93</definedName>
    <definedName name="F031100DesvCVarAcum">'[18]Controlo Orçamental'!$B$96:$I$112</definedName>
    <definedName name="F040100Invest">'[4]Novo Desvio'!$A$7:$K$43</definedName>
    <definedName name="FA">[9]dados!$AJ$6:$AJ$147</definedName>
    <definedName name="FA01Procura">'[18]Controlo Orçamental'!$B$35:$J$50</definedName>
    <definedName name="FA02VendasGWh">'[18]Procura R'!$B$12:$R$26</definedName>
    <definedName name="FA03OrcExplor">'[18]Orc.Expl. R'!$B$5:$R$33</definedName>
    <definedName name="FA0401Real">[4]Anexos!$B$4:$R$42</definedName>
    <definedName name="FA0402RealCTot">[4]Anexos!$B$47:$R$73</definedName>
    <definedName name="FA0403ICursoAno">[4]ICursoAno!$B$2:$F$33</definedName>
    <definedName name="FA0403ICursoAnoDet1">[4]ICursoAnoDet!$B$2:$H$72</definedName>
    <definedName name="FA0403ICursoAnoDet2">[4]ICursoAnoDet!$B$75:$H$145</definedName>
    <definedName name="FA0403ICursoAnoDet3">[4]ICursoAnoDet!$B$148:$H$218</definedName>
    <definedName name="FA0403ICursoAnoDet4">[4]ICursoAnoDet!$B$221:$H$291</definedName>
    <definedName name="FA0403ICursoAnoDet5">[4]ICursoAnoDet!$B$294:$H$364</definedName>
    <definedName name="FA0403ICursoAnoDet6">[4]ICursoAnoDet!$B$367:$H$437</definedName>
    <definedName name="FA0403ICursoAnoDet7">[4]ICursoAnoDet!$B$440:$H$510</definedName>
    <definedName name="FA0403ICursoMes">[4]ICursoMes!$B$2:$F$33</definedName>
    <definedName name="FA0403IExplActMes">[4]IExplActMes!$B$2:$G$23</definedName>
    <definedName name="FA0403IExplAno">[4]IExplAno!$B$2:$I$28</definedName>
    <definedName name="FA0403IExplAnoDet">[4]IExplAnoDet!$B$2:$I$79</definedName>
    <definedName name="FA0403IExplAnoDet1">[4]IExplAnoDet!$B$82:$J$159</definedName>
    <definedName name="FA0403IExplMes">[4]IExplMes!$B$2:$I$29</definedName>
    <definedName name="FA04DesvTarifario">[18]DesvTarMostra!$B$1:$P$96</definedName>
    <definedName name="FA04DesvTarifario1">[25]DesvTarMostra!$B$1:$P$96</definedName>
    <definedName name="FA05ComprasGWh">'[18]Oferta R'!$B$5:$R$20</definedName>
    <definedName name="FA06EncFixos">'[18]Oferta R'!$B$41:$R$56</definedName>
    <definedName name="FA07EncVar">'[18]Oferta R'!$B$59:$R$75</definedName>
    <definedName name="FA08Combustiveis">'[18]Procura R'!$B$83:$R$93</definedName>
    <definedName name="fact_TV" localSheetId="1">#REF!</definedName>
    <definedName name="fact_TV" localSheetId="8">#REF!</definedName>
    <definedName name="fact_TV" localSheetId="9">#REF!</definedName>
    <definedName name="fact_TV" localSheetId="10">#REF!</definedName>
    <definedName name="fact_TV" localSheetId="11">#REF!</definedName>
    <definedName name="fact_TV" localSheetId="12">#REF!</definedName>
    <definedName name="fact_TV" localSheetId="13">#REF!</definedName>
    <definedName name="fact_TV" localSheetId="14">#REF!</definedName>
    <definedName name="fact_TV" localSheetId="25">#REF!</definedName>
    <definedName name="fact_TV" localSheetId="26">#REF!</definedName>
    <definedName name="fact_TV" localSheetId="29">#REF!</definedName>
    <definedName name="fact_TV" localSheetId="35">#REF!</definedName>
    <definedName name="fact_TV">#REF!</definedName>
    <definedName name="FactRNT_printarea" localSheetId="25">#REF!</definedName>
    <definedName name="FactRNT_printarea" localSheetId="35">#REF!</definedName>
    <definedName name="FactRNT_printarea">#REF!</definedName>
    <definedName name="factura_hidr_cont">[26]factura_hidrica!$C$70:$N$96</definedName>
    <definedName name="factura_hidr_cont_c">[26]factura_hidrica!$C$69:$N$69</definedName>
    <definedName name="factura_hidr_cont_l">[26]factura_hidrica!$B$70:$B$96</definedName>
    <definedName name="factura_term_c" localSheetId="1">#REF!</definedName>
    <definedName name="factura_term_c" localSheetId="25">#REF!</definedName>
    <definedName name="factura_term_c" localSheetId="27">#REF!</definedName>
    <definedName name="factura_term_c" localSheetId="28">#REF!</definedName>
    <definedName name="factura_term_c" localSheetId="29">#REF!</definedName>
    <definedName name="factura_term_c" localSheetId="35">#REF!</definedName>
    <definedName name="factura_term_c">#REF!</definedName>
    <definedName name="factura_term_cont">[26]factura_termica!$C$106:$N$135</definedName>
    <definedName name="factura_term_cont_c">[26]factura_termica!$C$105:$N$105</definedName>
    <definedName name="factura_term_cont_l">[26]factura_termica!$B$106:$B$135</definedName>
    <definedName name="factura_term_l" localSheetId="1">#REF!</definedName>
    <definedName name="factura_term_l" localSheetId="25">#REF!</definedName>
    <definedName name="factura_term_l" localSheetId="27">#REF!</definedName>
    <definedName name="factura_term_l" localSheetId="28">#REF!</definedName>
    <definedName name="factura_term_l" localSheetId="29">#REF!</definedName>
    <definedName name="factura_term_l" localSheetId="35">#REF!</definedName>
    <definedName name="factura_term_l">#REF!</definedName>
    <definedName name="fase">[27]Folha1!$A$2</definedName>
    <definedName name="fdhd" localSheetId="1">#REF!</definedName>
    <definedName name="fdhd" localSheetId="25">#REF!</definedName>
    <definedName name="fdhd" localSheetId="27">#REF!</definedName>
    <definedName name="fdhd" localSheetId="28">#REF!</definedName>
    <definedName name="fdhd" localSheetId="29">#REF!</definedName>
    <definedName name="fdhd" localSheetId="35">#REF!</definedName>
    <definedName name="fdhd">#REF!</definedName>
    <definedName name="fgjffvjf" localSheetId="25">#REF!</definedName>
    <definedName name="fgjffvjf" localSheetId="35">#REF!</definedName>
    <definedName name="fgjffvjf">#REF!</definedName>
    <definedName name="fgjfjfjfjhg" localSheetId="25">#REF!</definedName>
    <definedName name="fgjfjfjfjhg" localSheetId="35">#REF!</definedName>
    <definedName name="fgjfjfjfjhg">#REF!</definedName>
    <definedName name="fgjfjj" localSheetId="25">#REF!</definedName>
    <definedName name="fgjfjj" localSheetId="35">#REF!</definedName>
    <definedName name="fgjfjj">#REF!</definedName>
    <definedName name="fgjfrjfyju" localSheetId="25">#REF!</definedName>
    <definedName name="fgjfrjfyju" localSheetId="35">#REF!</definedName>
    <definedName name="fgjfrjfyju">#REF!</definedName>
    <definedName name="fgs" localSheetId="25">#REF!</definedName>
    <definedName name="fgs" localSheetId="35">#REF!</definedName>
    <definedName name="fgs">#REF!</definedName>
    <definedName name="fhjfjfjf" localSheetId="25">#REF!</definedName>
    <definedName name="fhjfjfjf" localSheetId="35">#REF!</definedName>
    <definedName name="fhjfjfjf">#REF!</definedName>
    <definedName name="g" localSheetId="1" hidden="1">#REF!</definedName>
    <definedName name="g" localSheetId="8" hidden="1">#REF!</definedName>
    <definedName name="g" localSheetId="9" hidden="1">#REF!</definedName>
    <definedName name="g" localSheetId="10" hidden="1">#REF!</definedName>
    <definedName name="g" localSheetId="11" hidden="1">#REF!</definedName>
    <definedName name="g" localSheetId="12" hidden="1">#REF!</definedName>
    <definedName name="g" localSheetId="13" hidden="1">#REF!</definedName>
    <definedName name="g" localSheetId="14" hidden="1">#REF!</definedName>
    <definedName name="g" localSheetId="15" hidden="1">#REF!</definedName>
    <definedName name="g" localSheetId="25" hidden="1">#REF!</definedName>
    <definedName name="g" localSheetId="26" hidden="1">#REF!</definedName>
    <definedName name="g" localSheetId="27" hidden="1">#REF!</definedName>
    <definedName name="g" localSheetId="29" hidden="1">#REF!</definedName>
    <definedName name="g" localSheetId="30" hidden="1">#REF!</definedName>
    <definedName name="g" localSheetId="32" hidden="1">#REF!</definedName>
    <definedName name="g" localSheetId="35" hidden="1">#REF!</definedName>
    <definedName name="g" hidden="1">#REF!</definedName>
    <definedName name="gamb">#REF!</definedName>
    <definedName name="Gestão_do_sistema">[4]ICursoMes!$C$19:$F$19</definedName>
    <definedName name="ghkg">[9]dados!$F$6:$Q$147</definedName>
    <definedName name="ghufh" localSheetId="1">#REF!</definedName>
    <definedName name="ghufh" localSheetId="25">#REF!</definedName>
    <definedName name="ghufh" localSheetId="27">#REF!</definedName>
    <definedName name="ghufh" localSheetId="28">#REF!</definedName>
    <definedName name="ghufh" localSheetId="29">#REF!</definedName>
    <definedName name="ghufh" localSheetId="35">#REF!</definedName>
    <definedName name="ghufh">#REF!</definedName>
    <definedName name="gi">[12]Serv.dívida!$A$3:$R$171</definedName>
    <definedName name="_xlnm.Recorder" localSheetId="1">#REF!</definedName>
    <definedName name="_xlnm.Recorder" localSheetId="25">#REF!</definedName>
    <definedName name="_xlnm.Recorder" localSheetId="27">#REF!</definedName>
    <definedName name="_xlnm.Recorder" localSheetId="28">#REF!</definedName>
    <definedName name="_xlnm.Recorder" localSheetId="29">#REF!</definedName>
    <definedName name="_xlnm.Recorder" localSheetId="35">#REF!</definedName>
    <definedName name="_xlnm.Recorder">#REF!</definedName>
    <definedName name="gyo">[9]dados!$D$6:$D$147</definedName>
    <definedName name="h" localSheetId="1">#REF!</definedName>
    <definedName name="h" localSheetId="25">#REF!</definedName>
    <definedName name="h" localSheetId="27">#REF!</definedName>
    <definedName name="h" localSheetId="28">#REF!</definedName>
    <definedName name="h" localSheetId="29">#REF!</definedName>
    <definedName name="h" localSheetId="35">#REF!</definedName>
    <definedName name="h">#REF!</definedName>
    <definedName name="hjk" localSheetId="25">#REF!</definedName>
    <definedName name="hjk" localSheetId="35">#REF!</definedName>
    <definedName name="hjk">#REF!</definedName>
    <definedName name="HTML_CodePage" hidden="1">1252</definedName>
    <definedName name="HTML_Control" localSheetId="1" hidden="1">{"'Parte I (BPA)'!$A$1:$A$3"}</definedName>
    <definedName name="HTML_Control" localSheetId="15" hidden="1">{"'Front_Page'!$F$190"}</definedName>
    <definedName name="HTML_Control" localSheetId="24" hidden="1">{"'Front_Page'!$F$190"}</definedName>
    <definedName name="HTML_Control" localSheetId="27" hidden="1">{"'Parte I (BPA)'!$A$1:$A$3"}</definedName>
    <definedName name="HTML_Control" localSheetId="28" hidden="1">{"'Parte I (BPA)'!$A$1:$A$3"}</definedName>
    <definedName name="HTML_Control" localSheetId="29" hidden="1">{"'Parte I (BPA)'!$A$1:$A$3"}</definedName>
    <definedName name="HTML_Control" localSheetId="31" hidden="1">{"'Front_Page'!$F$190"}</definedName>
    <definedName name="HTML_Control" localSheetId="32" hidden="1">{"'Front_Page'!$F$190"}</definedName>
    <definedName name="HTML_Control" localSheetId="36" hidden="1">{"'Parte I (BPA)'!$A$1:$A$3"}</definedName>
    <definedName name="HTML_Control" hidden="1">{"'Parte I (BPA)'!$A$1:$A$3"}</definedName>
    <definedName name="HTML_Description" hidden="1">""</definedName>
    <definedName name="HTML_Email" hidden="1">""</definedName>
    <definedName name="HTML_Header" localSheetId="15" hidden="1">"Parte I (BPA)"</definedName>
    <definedName name="HTML_Header" localSheetId="24" hidden="1">"Sheet1"</definedName>
    <definedName name="HTML_Header" localSheetId="27" hidden="1">"FRONT_PAGE"</definedName>
    <definedName name="HTML_Header" localSheetId="31" hidden="1">"Sheet1"</definedName>
    <definedName name="HTML_Header" localSheetId="32" hidden="1">"Sheet1"</definedName>
    <definedName name="HTML_Header" hidden="1">"Parte I (BPA)"</definedName>
    <definedName name="HTML_LastUpdate" localSheetId="15" hidden="1">"04.08.2000"</definedName>
    <definedName name="HTML_LastUpdate" localSheetId="24" hidden="1">"9/27/02"</definedName>
    <definedName name="HTML_LastUpdate" localSheetId="27" hidden="1">"09/10/2002"</definedName>
    <definedName name="HTML_LastUpdate" localSheetId="31" hidden="1">"9/27/02"</definedName>
    <definedName name="HTML_LastUpdate" localSheetId="32" hidden="1">"9/27/02"</definedName>
    <definedName name="HTML_LastUpdate" hidden="1">"04.08.2000"</definedName>
    <definedName name="HTML_LineAfter" hidden="1">FALSE</definedName>
    <definedName name="HTML_LineBefore" hidden="1">FALSE</definedName>
    <definedName name="HTML_Name" localSheetId="15" hidden="1">"Rui Soares"</definedName>
    <definedName name="HTML_Name" localSheetId="24" hidden="1">""</definedName>
    <definedName name="HTML_Name" localSheetId="27" hidden="1">"ferferre"</definedName>
    <definedName name="HTML_Name" localSheetId="31" hidden="1">""</definedName>
    <definedName name="HTML_Name" localSheetId="32" hidden="1">""</definedName>
    <definedName name="HTML_Name" hidden="1">"Rui Soares"</definedName>
    <definedName name="HTML_OBDlg2" hidden="1">TRUE</definedName>
    <definedName name="HTML_OBDlg4" hidden="1">TRUE</definedName>
    <definedName name="HTML_OS" hidden="1">0</definedName>
    <definedName name="HTML_PathFile" localSheetId="15" hidden="1">"I:\Data\Mapas de Provisões\2000\MyHTML.htm"</definedName>
    <definedName name="HTML_PathFile" localSheetId="24" hidden="1">"E:\Plest\Inf_Gestão_2002\Investimento\Agosto\Grafico_AGO_02.htm"</definedName>
    <definedName name="HTML_PathFile" localSheetId="27" hidden="1">"L:\Plest\Inf_Gestão_2002\Orç_Exploração\Setembro\Graficos\MyHTML.htm"</definedName>
    <definedName name="HTML_PathFile" localSheetId="31" hidden="1">"E:\Plest\Inf_Gestão_2002\Investimento\Agosto\Grafico_AGO_02.htm"</definedName>
    <definedName name="HTML_PathFile" localSheetId="32" hidden="1">"E:\Plest\Inf_Gestão_2002\Investimento\Agosto\Grafico_AGO_02.htm"</definedName>
    <definedName name="HTML_PathFile" hidden="1">"I:\Data\Mapas de Provisões\2000\MyHTML.htm"</definedName>
    <definedName name="HTML_Title" localSheetId="15" hidden="1">"BCP Act Global - 2"</definedName>
    <definedName name="HTML_Title" localSheetId="24" hidden="1">""</definedName>
    <definedName name="HTML_Title" localSheetId="27" hidden="1">"Orç_p_Centro_Custo_2"</definedName>
    <definedName name="HTML_Title" localSheetId="31" hidden="1">""</definedName>
    <definedName name="HTML_Title" localSheetId="32" hidden="1">""</definedName>
    <definedName name="HTML_Title" hidden="1">"BCP Act Global - 2"</definedName>
    <definedName name="i">'[6]quadro 27a'!$D$7:$P$16</definedName>
    <definedName name="Iaco_0" localSheetId="15">[28]Paramet_indices!$E$31</definedName>
    <definedName name="Iaco_0">[29]ParamtClassifIndices!$E$39</definedName>
    <definedName name="Ialum_0" localSheetId="15">[28]Paramet_indices!$F$31</definedName>
    <definedName name="Ialum_0">[29]ParamtClassifIndices!$F$39</definedName>
    <definedName name="Ichapmag_0" localSheetId="15">[28]Paramet_indices!$G$31</definedName>
    <definedName name="Ichapmag_0">[29]ParamtClassifIndices!$G$39</definedName>
    <definedName name="Icobre_0" localSheetId="15">[28]Paramet_indices!$H$31</definedName>
    <definedName name="Icobre_0">[29]ParamtClassifIndices!$H$39</definedName>
    <definedName name="Imob.97_com" localSheetId="1">#REF!</definedName>
    <definedName name="Imob.97_com" localSheetId="25">#REF!</definedName>
    <definedName name="Imob.97_com" localSheetId="27">#REF!</definedName>
    <definedName name="Imob.97_com" localSheetId="28">#REF!</definedName>
    <definedName name="Imob.97_com" localSheetId="29">#REF!</definedName>
    <definedName name="Imob.97_com" localSheetId="35">#REF!</definedName>
    <definedName name="Imob.97_com">#REF!</definedName>
    <definedName name="Imob97_sem" localSheetId="25">#REF!</definedName>
    <definedName name="Imob97_sem" localSheetId="35">#REF!</definedName>
    <definedName name="Imob97_sem">#REF!</definedName>
    <definedName name="IMOBILIZADO__EM_CURSO">[4]ICursoMes!$C$2:$F$2</definedName>
    <definedName name="inicionovacog">[17]RESUMO_PROJ!$I$15</definedName>
    <definedName name="INV_COMPLETO" localSheetId="1">#REF!</definedName>
    <definedName name="INV_COMPLETO" localSheetId="25">#REF!</definedName>
    <definedName name="INV_COMPLETO" localSheetId="27">#REF!</definedName>
    <definedName name="INV_COMPLETO" localSheetId="28">#REF!</definedName>
    <definedName name="INV_COMPLETO" localSheetId="29">#REF!</definedName>
    <definedName name="INV_COMPLETO" localSheetId="35">#REF!</definedName>
    <definedName name="INV_COMPLETO">#REF!</definedName>
    <definedName name="INV_RESUM" localSheetId="25">#REF!</definedName>
    <definedName name="INV_RESUM" localSheetId="35">#REF!</definedName>
    <definedName name="INV_RESUM">#REF!</definedName>
    <definedName name="Investimento_MM" localSheetId="25">#REF!</definedName>
    <definedName name="Investimento_MM" localSheetId="35">#REF!</definedName>
    <definedName name="Investimento_MM">#REF!</definedName>
    <definedName name="Ioil_0" localSheetId="15">[28]Paramet_indices!$I$31</definedName>
    <definedName name="Ioil_0">[29]ParamtClassifIndices!$I$39</definedName>
    <definedName name="IPC_0" localSheetId="15">[28]Paramet_indices!$C$31</definedName>
    <definedName name="IPC_0">[29]ParamtClassifIndices!$C$39</definedName>
    <definedName name="IPCm_1">'[7]Remuneração Mensal_Solar150MVA'!$L$8</definedName>
    <definedName name="IPCref">'[7]Remuneração Mensal_Solar150MVA'!$L$7</definedName>
    <definedName name="IPRI_0" localSheetId="15">[28]Paramet_indices!$D$31</definedName>
    <definedName name="IPRI_0">[29]ParamtClassifIndices!$D$39</definedName>
    <definedName name="j">'[6]quadro 27a'!$C$7:$C$16</definedName>
    <definedName name="jghj" localSheetId="1">#REF!</definedName>
    <definedName name="jghj" localSheetId="25">#REF!</definedName>
    <definedName name="jghj" localSheetId="27">#REF!</definedName>
    <definedName name="jghj" localSheetId="28">#REF!</definedName>
    <definedName name="jghj" localSheetId="29">#REF!</definedName>
    <definedName name="jghj" localSheetId="35">#REF!</definedName>
    <definedName name="jghj">#REF!</definedName>
    <definedName name="joana" localSheetId="1" hidden="1">#REF!</definedName>
    <definedName name="joana" localSheetId="8" hidden="1">#REF!</definedName>
    <definedName name="joana" localSheetId="9" hidden="1">#REF!</definedName>
    <definedName name="joana" localSheetId="10" hidden="1">#REF!</definedName>
    <definedName name="joana" localSheetId="11" hidden="1">#REF!</definedName>
    <definedName name="joana" localSheetId="12" hidden="1">#REF!</definedName>
    <definedName name="joana" localSheetId="13" hidden="1">#REF!</definedName>
    <definedName name="joana" localSheetId="14" hidden="1">#REF!</definedName>
    <definedName name="joana" localSheetId="15" hidden="1">#REF!</definedName>
    <definedName name="joana" localSheetId="24" hidden="1">#REF!</definedName>
    <definedName name="joana" localSheetId="25" hidden="1">#REF!</definedName>
    <definedName name="joana" localSheetId="26" hidden="1">#REF!</definedName>
    <definedName name="joana" localSheetId="29" hidden="1">#REF!</definedName>
    <definedName name="joana" localSheetId="31" hidden="1">#REF!</definedName>
    <definedName name="joana" localSheetId="32" hidden="1">#REF!</definedName>
    <definedName name="joana" localSheetId="35" hidden="1">#REF!</definedName>
    <definedName name="joana" hidden="1">#REF!</definedName>
    <definedName name="joana1" localSheetId="1" hidden="1">#REF!</definedName>
    <definedName name="joana1" localSheetId="8" hidden="1">#REF!</definedName>
    <definedName name="joana1" localSheetId="9" hidden="1">#REF!</definedName>
    <definedName name="joana1" localSheetId="10" hidden="1">#REF!</definedName>
    <definedName name="joana1" localSheetId="11" hidden="1">#REF!</definedName>
    <definedName name="joana1" localSheetId="12" hidden="1">#REF!</definedName>
    <definedName name="joana1" localSheetId="13" hidden="1">#REF!</definedName>
    <definedName name="joana1" localSheetId="14" hidden="1">#REF!</definedName>
    <definedName name="joana1" localSheetId="15" hidden="1">#REF!</definedName>
    <definedName name="joana1" localSheetId="24" hidden="1">#REF!</definedName>
    <definedName name="joana1" localSheetId="25" hidden="1">#REF!</definedName>
    <definedName name="joana1" localSheetId="26" hidden="1">#REF!</definedName>
    <definedName name="joana1" localSheetId="29" hidden="1">#REF!</definedName>
    <definedName name="joana1" localSheetId="31" hidden="1">#REF!</definedName>
    <definedName name="joana1" localSheetId="32" hidden="1">#REF!</definedName>
    <definedName name="joana1" localSheetId="35" hidden="1">#REF!</definedName>
    <definedName name="joana1" hidden="1">#REF!</definedName>
    <definedName name="KMHO">'[7]Remuneração Mensal_Solar150MVA'!$H$22</definedName>
    <definedName name="LEV">'[7]Remuneração Mensal_Solar150MVA'!$O$18</definedName>
    <definedName name="limcount" hidden="1">21</definedName>
    <definedName name="Linhas">[4]ICursoMes!$C$14:$F$14</definedName>
    <definedName name="m">[10]dados!$D$6:$D$147</definedName>
    <definedName name="mapa_hidr">'[26]res.cae''s hidr'!$AD$13:$BA$68</definedName>
    <definedName name="mapa_hidr_c">'[26]res.cae''s hidr'!$AD$1:$BA$1</definedName>
    <definedName name="mapa_hidr_l">'[26]res.cae''s hidr'!$Y$13:$Y$68</definedName>
    <definedName name="mapa_term">'[26]res.cae''s '!$AD$12:$BA$121</definedName>
    <definedName name="mapa_term_c">'[26]res.cae''s '!$AD$1:$BA$1</definedName>
    <definedName name="mapa_term_l">'[26]res.cae''s '!$Y$12:$Y$122</definedName>
    <definedName name="mapa1" localSheetId="1">#REF!</definedName>
    <definedName name="mapa1" localSheetId="25">#REF!</definedName>
    <definedName name="mapa1" localSheetId="27">#REF!</definedName>
    <definedName name="mapa1" localSheetId="28">#REF!</definedName>
    <definedName name="mapa1" localSheetId="29">#REF!</definedName>
    <definedName name="mapa1" localSheetId="35">#REF!</definedName>
    <definedName name="mapa1">#REF!</definedName>
    <definedName name="mes" localSheetId="25">#REF!</definedName>
    <definedName name="mes" localSheetId="35">#REF!</definedName>
    <definedName name="mes">#REF!</definedName>
    <definedName name="mes_out" localSheetId="25">#REF!</definedName>
    <definedName name="mes_out" localSheetId="35">#REF!</definedName>
    <definedName name="mes_out">#REF!</definedName>
    <definedName name="meses" localSheetId="25">#REF!</definedName>
    <definedName name="meses" localSheetId="35">#REF!</definedName>
    <definedName name="meses">#REF!</definedName>
    <definedName name="meses1" localSheetId="25">#REF!</definedName>
    <definedName name="meses1" localSheetId="35">#REF!</definedName>
    <definedName name="meses1">#REF!</definedName>
    <definedName name="NDM">'[7]Remuneração Mensal_Solar150MVA'!$O$16</definedName>
    <definedName name="NHOref">'[7]Remuneração Mensal_Solar150MVA'!$O$15</definedName>
    <definedName name="NHPref">'[7]Remuneração Mensal_Solar150MVA'!$O$14</definedName>
    <definedName name="No_mês_2004_09">[4]ICursoMes!$C$3:$F$3</definedName>
    <definedName name="ORÇ_01">[22]update!$B$3</definedName>
    <definedName name="ORÇ_02">[22]update!$B$4</definedName>
    <definedName name="ORÇ_03">[22]update!$B$5</definedName>
    <definedName name="ORÇ_04">[22]update!$B$6</definedName>
    <definedName name="ORÇ_05">[22]update!$B$7</definedName>
    <definedName name="ORÇ_06">[22]update!$B$8</definedName>
    <definedName name="ORÇ_06.1">[22]update!$B$9</definedName>
    <definedName name="ORÇ_06.2">[22]update!$B$10</definedName>
    <definedName name="ORÇ_07">[22]update!$B$11</definedName>
    <definedName name="ORÇ_08">[22]update!$B$12</definedName>
    <definedName name="ORÇ_09">[22]update!$B$13</definedName>
    <definedName name="ORÇ_10">[22]update!$B$14</definedName>
    <definedName name="ORÇ_100">[22]update!$B$131</definedName>
    <definedName name="ORÇ_101">[22]update!$B$132</definedName>
    <definedName name="ORÇ_101.1">[22]update!$B$133</definedName>
    <definedName name="ORÇ_101.2">[22]update!$B$134</definedName>
    <definedName name="ORÇ_101.3">[22]update!$B$135</definedName>
    <definedName name="ORÇ_102">[22]update!$B$136</definedName>
    <definedName name="ORÇ_103">[22]update!$B$140</definedName>
    <definedName name="ORÇ_104">[22]update!$B$142</definedName>
    <definedName name="ORÇ_105">[22]update!$B$143</definedName>
    <definedName name="ORÇ_106">[22]update!$B$145</definedName>
    <definedName name="ORÇ_107">[22]update!$B$147</definedName>
    <definedName name="ORÇ_108">[22]update!$B$148</definedName>
    <definedName name="ORÇ_109">[22]update!$B$149</definedName>
    <definedName name="ORÇ_11">[22]update!$B$15</definedName>
    <definedName name="ORÇ_110">[22]update!$B$150</definedName>
    <definedName name="ORÇ_111">[22]update!$B$151</definedName>
    <definedName name="ORÇ_112" localSheetId="25">[30]update!#REF!</definedName>
    <definedName name="ORÇ_112" localSheetId="35">[30]update!#REF!</definedName>
    <definedName name="ORÇ_112" localSheetId="36">[30]update!#REF!</definedName>
    <definedName name="ORÇ_112">[30]update!#REF!</definedName>
    <definedName name="ORÇ_113" localSheetId="25">[30]update!#REF!</definedName>
    <definedName name="ORÇ_113" localSheetId="35">[30]update!#REF!</definedName>
    <definedName name="ORÇ_113">[30]update!#REF!</definedName>
    <definedName name="ORÇ_114">[22]update!$B$152</definedName>
    <definedName name="ORÇ_115">[22]update!$B$153</definedName>
    <definedName name="ORÇ_115.1">[22]update!$B$144</definedName>
    <definedName name="ORÇ_116">[22]update!$B$154</definedName>
    <definedName name="ORÇ_117">[22]update!$B$155</definedName>
    <definedName name="ORÇ_118">[22]update!$B$157</definedName>
    <definedName name="ORÇ_119">[22]update!$B$158</definedName>
    <definedName name="ORÇ_119.1">[22]update!$B$159</definedName>
    <definedName name="ORÇ_119.2">[22]update!$B$160</definedName>
    <definedName name="ORÇ_12">[22]update!$B$16</definedName>
    <definedName name="ORÇ_120">[22]update!$B$161</definedName>
    <definedName name="ORÇ_121">[22]update!$B$162</definedName>
    <definedName name="ORÇ_122">[22]update!$B$163</definedName>
    <definedName name="ORÇ_123">[22]update!$B$164</definedName>
    <definedName name="ORÇ_123.1">[22]update!$B$165</definedName>
    <definedName name="ORÇ_124">[22]update!$B$166</definedName>
    <definedName name="ORÇ_124.1">[22]update!$B$167</definedName>
    <definedName name="ORÇ_125">[22]update!$B$168</definedName>
    <definedName name="ORÇ_125.1">[22]update!$B$171</definedName>
    <definedName name="ORÇ_126" localSheetId="25">[30]update!#REF!</definedName>
    <definedName name="ORÇ_126" localSheetId="35">[30]update!#REF!</definedName>
    <definedName name="ORÇ_126" localSheetId="36">[30]update!#REF!</definedName>
    <definedName name="ORÇ_126">[30]update!#REF!</definedName>
    <definedName name="ORÇ_127" localSheetId="25">[30]update!#REF!</definedName>
    <definedName name="ORÇ_127" localSheetId="35">[30]update!#REF!</definedName>
    <definedName name="ORÇ_127">[30]update!#REF!</definedName>
    <definedName name="ORÇ_127.1" localSheetId="25">[30]update!#REF!</definedName>
    <definedName name="ORÇ_127.1" localSheetId="35">[30]update!#REF!</definedName>
    <definedName name="ORÇ_127.1">[30]update!#REF!</definedName>
    <definedName name="ORÇ_128" localSheetId="25">[30]update!#REF!</definedName>
    <definedName name="ORÇ_128" localSheetId="35">[30]update!#REF!</definedName>
    <definedName name="ORÇ_128">[30]update!#REF!</definedName>
    <definedName name="ORÇ_129" localSheetId="25">[30]update!#REF!</definedName>
    <definedName name="ORÇ_129" localSheetId="35">[30]update!#REF!</definedName>
    <definedName name="ORÇ_129">[30]update!#REF!</definedName>
    <definedName name="ORÇ_13">[22]update!$B$17</definedName>
    <definedName name="ORÇ_130" localSheetId="25">[30]update!#REF!</definedName>
    <definedName name="ORÇ_130" localSheetId="35">[30]update!#REF!</definedName>
    <definedName name="ORÇ_130" localSheetId="36">[30]update!#REF!</definedName>
    <definedName name="ORÇ_130">[30]update!#REF!</definedName>
    <definedName name="ORÇ_131">[22]update!$B$172</definedName>
    <definedName name="ORÇ_132">[22]update!$B$173</definedName>
    <definedName name="ORÇ_133">[22]update!$B$174</definedName>
    <definedName name="ORÇ_134">[22]update!$B$175</definedName>
    <definedName name="ORÇ_135">[22]update!$B$176</definedName>
    <definedName name="ORÇ_136">[22]update!$B$179</definedName>
    <definedName name="ORÇ_137">[22]update!$B$183</definedName>
    <definedName name="ORÇ_137.1">[22]update!$B$169</definedName>
    <definedName name="ORÇ_137.2">[22]update!$B$170</definedName>
    <definedName name="ORÇ_138">[22]update!$B$184</definedName>
    <definedName name="ORÇ_139">[22]update!$B$185</definedName>
    <definedName name="ORÇ_139.1">[22]update!$B$186</definedName>
    <definedName name="ORÇ_14">[22]update!$B$18</definedName>
    <definedName name="ORÇ_140">[22]update!$B$187</definedName>
    <definedName name="ORÇ_141">[22]update!$B$188</definedName>
    <definedName name="ORÇ_142">[22]update!$B$189</definedName>
    <definedName name="ORÇ_143">[22]update!$B$190</definedName>
    <definedName name="ORÇ_144">[22]update!$B$191</definedName>
    <definedName name="ORÇ_145">[22]update!$B$192</definedName>
    <definedName name="ORÇ_146">[22]update!$B$193</definedName>
    <definedName name="ORÇ_147">[22]update!$B$194</definedName>
    <definedName name="ORÇ_148">[22]update!$B$195</definedName>
    <definedName name="ORÇ_149">[22]update!$B$196</definedName>
    <definedName name="ORÇ_15">[22]update!$B$19</definedName>
    <definedName name="ORÇ_150">[22]update!$B$198</definedName>
    <definedName name="ORÇ_150.1">[22]update!$B$180</definedName>
    <definedName name="ORÇ_150.2">[22]update!$B$181</definedName>
    <definedName name="ORÇ_151">[22]update!$B$199</definedName>
    <definedName name="ORÇ_152">[22]update!$B$200</definedName>
    <definedName name="ORÇ_153">[22]update!$B$201</definedName>
    <definedName name="ORÇ_154">[22]update!$B$202</definedName>
    <definedName name="ORÇ_155">[22]update!$B$203</definedName>
    <definedName name="ORÇ_156">[22]update!$B$204</definedName>
    <definedName name="ORÇ_157">[22]update!$B$205</definedName>
    <definedName name="ORÇ_158">[22]update!$B$206</definedName>
    <definedName name="ORÇ_159">[22]update!$B$207</definedName>
    <definedName name="ORÇ_16">[22]update!$B$22</definedName>
    <definedName name="ORÇ_160">[22]update!$B$208</definedName>
    <definedName name="ORÇ_161">[22]update!$B$209</definedName>
    <definedName name="ORÇ_162">[22]update!$B$210</definedName>
    <definedName name="ORÇ_163">[22]update!$B$211</definedName>
    <definedName name="ORÇ_164">[22]update!$B$212</definedName>
    <definedName name="ORÇ_165">[22]update!$B$213</definedName>
    <definedName name="ORÇ_166">[22]update!$B$214</definedName>
    <definedName name="ORÇ_167">[22]update!$B$215</definedName>
    <definedName name="ORÇ_168">[22]update!$B$216</definedName>
    <definedName name="ORÇ_169">[22]update!$B$217</definedName>
    <definedName name="ORÇ_17">[22]update!$B$23</definedName>
    <definedName name="ORÇ_170">[22]update!$B$219</definedName>
    <definedName name="ORÇ_171">[22]update!$B$220</definedName>
    <definedName name="ORÇ_172">[22]update!$B$221</definedName>
    <definedName name="ORÇ_173">[22]update!$B$222</definedName>
    <definedName name="ORÇ_174">[22]update!$B$223</definedName>
    <definedName name="ORÇ_175">[22]update!$B$224</definedName>
    <definedName name="ORÇ_176">[22]update!$B$225</definedName>
    <definedName name="ORÇ_177">[22]update!$B$226</definedName>
    <definedName name="ORÇ_178">[22]update!$B$227</definedName>
    <definedName name="ORÇ_179">[22]update!$B$228</definedName>
    <definedName name="ORÇ_18">[22]update!$B$24</definedName>
    <definedName name="ORÇ_180">[22]update!$B$229</definedName>
    <definedName name="ORÇ_181">[22]update!$B$230</definedName>
    <definedName name="ORÇ_182">[22]update!$B$231</definedName>
    <definedName name="ORÇ_184.1">[22]update!$B$218</definedName>
    <definedName name="ORÇ_19">[22]update!$B$25</definedName>
    <definedName name="ORÇ_20">[22]update!$B$26</definedName>
    <definedName name="ORÇ_21">[22]update!$B$27</definedName>
    <definedName name="ORÇ_22">[22]update!$B$28</definedName>
    <definedName name="ORÇ_23">[22]update!$B$30</definedName>
    <definedName name="ORÇ_24">[22]update!$B$31</definedName>
    <definedName name="ORÇ_25">[22]update!$B$34</definedName>
    <definedName name="ORÇ_26">[22]update!$B$35</definedName>
    <definedName name="ORÇ_26.1">[22]update!$B$37</definedName>
    <definedName name="ORÇ_26.2">[22]update!$B$38</definedName>
    <definedName name="ORÇ_27">[22]update!$B$39</definedName>
    <definedName name="ORÇ_28">[22]update!$B$40</definedName>
    <definedName name="ORÇ_29">[22]update!$B$42</definedName>
    <definedName name="ORÇ_30">[22]update!$B$43</definedName>
    <definedName name="ORÇ_31">[22]update!$B$45</definedName>
    <definedName name="ORÇ_32">[22]update!$B$46</definedName>
    <definedName name="ORÇ_33">[22]update!$B$47</definedName>
    <definedName name="ORÇ_34">[22]update!$B$48</definedName>
    <definedName name="ORÇ_35">[22]update!$B$49</definedName>
    <definedName name="ORÇ_36">[22]update!$B$50</definedName>
    <definedName name="ORÇ_37">[22]update!$B$51</definedName>
    <definedName name="ORÇ_38">[22]update!$B$52</definedName>
    <definedName name="ORÇ_39">[22]update!$B$53</definedName>
    <definedName name="ORÇ_40">[22]update!$B$54</definedName>
    <definedName name="ORÇ_41">[22]update!$B$56</definedName>
    <definedName name="ORÇ_42">[22]update!$B$57</definedName>
    <definedName name="ORÇ_43">[22]update!$B$59</definedName>
    <definedName name="ORÇ_44">[22]update!$B$60</definedName>
    <definedName name="ORÇ_45">[22]update!$B$61</definedName>
    <definedName name="ORÇ_46">[22]update!$B$63</definedName>
    <definedName name="ORÇ_46.1">[22]update!$B$65</definedName>
    <definedName name="ORÇ_47">[22]update!$B$66</definedName>
    <definedName name="ORÇ_47.1">[22]update!$B$68</definedName>
    <definedName name="ORÇ_48">[22]update!$B$69</definedName>
    <definedName name="ORÇ_49">[22]update!$B$70</definedName>
    <definedName name="ORÇ_50">[22]update!$B$71</definedName>
    <definedName name="ORÇ_51">[22]update!$B$72</definedName>
    <definedName name="ORÇ_52">[22]update!$B$73</definedName>
    <definedName name="ORÇ_53">[22]update!$B$75</definedName>
    <definedName name="ORÇ_54">[22]update!$B$76</definedName>
    <definedName name="ORÇ_55">[22]update!$B$78</definedName>
    <definedName name="ORÇ_55.1">[22]update!$B$79</definedName>
    <definedName name="ORÇ_55.2">[22]update!$B$81</definedName>
    <definedName name="ORÇ_56">[22]update!$B$82</definedName>
    <definedName name="ORÇ_57">[22]update!$B$83</definedName>
    <definedName name="ORÇ_58">[22]update!$B$84</definedName>
    <definedName name="ORÇ_59">[22]update!$B$85</definedName>
    <definedName name="ORÇ_60">[22]update!$B$86</definedName>
    <definedName name="ORÇ_61">[22]update!$B$87</definedName>
    <definedName name="ORÇ_62">[22]update!$B$88</definedName>
    <definedName name="ORÇ_63">[22]update!$B$89</definedName>
    <definedName name="ORÇ_64">[22]update!$B$90</definedName>
    <definedName name="ORÇ_65">[22]update!$B$91</definedName>
    <definedName name="ORÇ_66">[22]update!$B$92</definedName>
    <definedName name="ORÇ_67">[22]update!$B$94</definedName>
    <definedName name="ORÇ_67.1">[22]update!$B$95</definedName>
    <definedName name="ORÇ_68">[22]update!$B$96</definedName>
    <definedName name="ORÇ_69">[22]update!$B$97</definedName>
    <definedName name="ORÇ_70">[22]update!$B$98</definedName>
    <definedName name="ORÇ_71">[22]update!$B$99</definedName>
    <definedName name="ORÇ_72">[22]update!$B$101</definedName>
    <definedName name="ORÇ_73">[22]update!$B$102</definedName>
    <definedName name="ORÇ_74">[22]update!$B$103</definedName>
    <definedName name="ORÇ_75" localSheetId="25">[30]update!#REF!</definedName>
    <definedName name="ORÇ_75" localSheetId="35">[30]update!#REF!</definedName>
    <definedName name="ORÇ_75" localSheetId="36">[30]update!#REF!</definedName>
    <definedName name="ORÇ_75">[30]update!#REF!</definedName>
    <definedName name="ORÇ_76">[22]update!$B$104</definedName>
    <definedName name="ORÇ_77">[22]update!$B$105</definedName>
    <definedName name="ORÇ_77.1">[22]update!$B$106</definedName>
    <definedName name="ORÇ_78">[22]update!$B$107</definedName>
    <definedName name="ORÇ_79">[22]update!$B$108</definedName>
    <definedName name="ORÇ_79.1">[22]update!$B$109</definedName>
    <definedName name="ORÇ_80">[22]update!$B$110</definedName>
    <definedName name="ORÇ_81">[22]update!$B$111</definedName>
    <definedName name="ORÇ_82">[22]update!$B$112</definedName>
    <definedName name="ORÇ_83">[22]update!$B$113</definedName>
    <definedName name="ORÇ_84">[22]update!$B$114</definedName>
    <definedName name="ORÇ_85">[22]update!$B$115</definedName>
    <definedName name="ORÇ_86">[22]update!$B$116</definedName>
    <definedName name="ORÇ_87">[22]update!$B$117</definedName>
    <definedName name="ORÇ_88">[22]update!$B$118</definedName>
    <definedName name="ORÇ_90">[22]update!$B$120</definedName>
    <definedName name="ORÇ_91">[22]update!$B$121</definedName>
    <definedName name="ORÇ_92">[22]update!$B$122</definedName>
    <definedName name="ORÇ_93">[22]update!$B$123</definedName>
    <definedName name="ORÇ_94" localSheetId="25">[30]update!#REF!</definedName>
    <definedName name="ORÇ_94" localSheetId="35">[30]update!#REF!</definedName>
    <definedName name="ORÇ_94" localSheetId="36">[30]update!#REF!</definedName>
    <definedName name="ORÇ_94">[30]update!#REF!</definedName>
    <definedName name="ORÇ_95">[22]update!$B$125</definedName>
    <definedName name="ORÇ_95.1">[22]update!$B$126</definedName>
    <definedName name="ORÇ_96">[22]update!$B$127</definedName>
    <definedName name="ORÇ_97">[22]update!$B$128</definedName>
    <definedName name="ORÇ_98">[22]update!$B$129</definedName>
    <definedName name="ORÇ_99">[22]update!$B$130</definedName>
    <definedName name="ov_anoc" localSheetId="1">#REF!</definedName>
    <definedName name="ov_anoc" localSheetId="25">#REF!</definedName>
    <definedName name="ov_anoc" localSheetId="27">#REF!</definedName>
    <definedName name="ov_anoc" localSheetId="28">#REF!</definedName>
    <definedName name="ov_anoc" localSheetId="29">#REF!</definedName>
    <definedName name="ov_anoc" localSheetId="35">#REF!</definedName>
    <definedName name="ov_anoc">#REF!</definedName>
    <definedName name="ov_anoc_c" localSheetId="25">#REF!</definedName>
    <definedName name="ov_anoc_c" localSheetId="35">#REF!</definedName>
    <definedName name="ov_anoc_c">#REF!</definedName>
    <definedName name="PA_VRD">'[7]Remuneração Mensal_Solar150MVA'!$C$30</definedName>
    <definedName name="Pal_Workbook_GUID" hidden="1">"72R1A7TSHV953ZFTRISYMIWZ"</definedName>
    <definedName name="pcomb">[16]combustivel!$C$96:$K$107</definedName>
    <definedName name="pcomb_c">[16]combustivel!$C$94:$K$94</definedName>
    <definedName name="pcomb_l">[16]combustivel!$B$96:$B$107</definedName>
    <definedName name="Pdec">'[7]Remuneração Mensal_Solar150MVA'!$H$8</definedName>
    <definedName name="PERCENT">[13]P5!$C$4</definedName>
    <definedName name="PF_U_ref">'[7]Remuneração Mensal_Solar150MVA'!$O$11</definedName>
    <definedName name="PF_VRD">'[7]Remuneração Mensal_Solar150MVA'!$C$12</definedName>
    <definedName name="PGA">'[7]Remuneração Mensal_CogP57-2002'!$H$8</definedName>
    <definedName name="portagens_gn" localSheetId="1">[17]RESUMO_PROJ!#REF!</definedName>
    <definedName name="portagens_gn" localSheetId="8">[17]RESUMO_PROJ!#REF!</definedName>
    <definedName name="portagens_gn" localSheetId="9">[17]RESUMO_PROJ!#REF!</definedName>
    <definedName name="portagens_gn" localSheetId="10">[17]RESUMO_PROJ!#REF!</definedName>
    <definedName name="portagens_gn" localSheetId="11">[17]RESUMO_PROJ!#REF!</definedName>
    <definedName name="portagens_gn" localSheetId="12">[17]RESUMO_PROJ!#REF!</definedName>
    <definedName name="portagens_gn" localSheetId="13">[17]RESUMO_PROJ!#REF!</definedName>
    <definedName name="portagens_gn" localSheetId="14">[17]RESUMO_PROJ!#REF!</definedName>
    <definedName name="portagens_gn" localSheetId="24">[17]RESUMO_PROJ!#REF!</definedName>
    <definedName name="portagens_gn" localSheetId="25">[17]RESUMO_PROJ!#REF!</definedName>
    <definedName name="portagens_gn" localSheetId="26">[17]RESUMO_PROJ!#REF!</definedName>
    <definedName name="portagens_gn" localSheetId="29">[17]RESUMO_PROJ!#REF!</definedName>
    <definedName name="portagens_gn" localSheetId="35">[17]RESUMO_PROJ!#REF!</definedName>
    <definedName name="portagens_gn">[17]RESUMO_PROJ!#REF!</definedName>
    <definedName name="potcontratbackup">'[17]DADOS PROD&amp;CONS'!$N$139</definedName>
    <definedName name="precos" localSheetId="1">#REF!</definedName>
    <definedName name="precos" localSheetId="25">#REF!</definedName>
    <definedName name="precos" localSheetId="27">#REF!</definedName>
    <definedName name="precos" localSheetId="28">#REF!</definedName>
    <definedName name="precos" localSheetId="29">#REF!</definedName>
    <definedName name="precos" localSheetId="35">#REF!</definedName>
    <definedName name="precos">#REF!</definedName>
    <definedName name="Print_Distribuicao" localSheetId="25">#REF!</definedName>
    <definedName name="Print_Distribuicao" localSheetId="35">#REF!</definedName>
    <definedName name="Print_Distribuicao">#REF!</definedName>
    <definedName name="Print_REN" localSheetId="25">#REF!</definedName>
    <definedName name="Print_REN" localSheetId="35">#REF!</definedName>
    <definedName name="Print_REN">#REF!</definedName>
    <definedName name="PV_U_ref">'[7]Remuneração Mensal_Solar150MVA'!$O$12</definedName>
    <definedName name="PV_VRD">'[7]Remuneração Mensal_Solar150MVA'!$C$22</definedName>
    <definedName name="qggs" localSheetId="36">'[31]Quantidades Vendidas GGS'!$A$1</definedName>
    <definedName name="qggs">'[32]N2-02-REN - Qtds Vendidas GGS'!$A$1</definedName>
    <definedName name="Quadro_2.5__INVESTIMENTO_TOTAL_A_PREÇOS_CORRENTES" localSheetId="1">#REF!</definedName>
    <definedName name="Quadro_2.5__INVESTIMENTO_TOTAL_A_PREÇOS_CORRENTES" localSheetId="25">#REF!</definedName>
    <definedName name="Quadro_2.5__INVESTIMENTO_TOTAL_A_PREÇOS_CORRENTES" localSheetId="27">#REF!</definedName>
    <definedName name="Quadro_2.5__INVESTIMENTO_TOTAL_A_PREÇOS_CORRENTES" localSheetId="28">#REF!</definedName>
    <definedName name="Quadro_2.5__INVESTIMENTO_TOTAL_A_PREÇOS_CORRENTES" localSheetId="29">#REF!</definedName>
    <definedName name="Quadro_2.5__INVESTIMENTO_TOTAL_A_PREÇOS_CORRENTES" localSheetId="35">#REF!</definedName>
    <definedName name="Quadro_2.5__INVESTIMENTO_TOTAL_A_PREÇOS_CORRENTES">#REF!</definedName>
    <definedName name="Quadro_2.6__IMOBILIZADO_EM_CURSO_NO_FINAL_DO_ANO" localSheetId="25">#REF!</definedName>
    <definedName name="Quadro_2.6__IMOBILIZADO_EM_CURSO_NO_FINAL_DO_ANO" localSheetId="35">#REF!</definedName>
    <definedName name="Quadro_2.6__IMOBILIZADO_EM_CURSO_NO_FINAL_DO_ANO">#REF!</definedName>
    <definedName name="Quadro_RCP_DEFIN">'[18]KPI''s'!$B$26:$E$47</definedName>
    <definedName name="Quadro_RCP_empresa">'[18]KPI''s'!$B$5:$O$21</definedName>
    <definedName name="Quadro1_printarea" localSheetId="1">#REF!</definedName>
    <definedName name="Quadro1_printarea" localSheetId="25">#REF!</definedName>
    <definedName name="Quadro1_printarea" localSheetId="27">#REF!</definedName>
    <definedName name="Quadro1_printarea" localSheetId="28">#REF!</definedName>
    <definedName name="Quadro1_printarea" localSheetId="29">#REF!</definedName>
    <definedName name="Quadro1_printarea" localSheetId="35">#REF!</definedName>
    <definedName name="Quadro1_printarea">#REF!</definedName>
    <definedName name="Quadro2_printarea" localSheetId="25">#REF!</definedName>
    <definedName name="Quadro2_printarea" localSheetId="35">#REF!</definedName>
    <definedName name="Quadro2_printarea">#REF!</definedName>
    <definedName name="Quadro3_printarea" localSheetId="25">#REF!</definedName>
    <definedName name="Quadro3_printarea" localSheetId="35">#REF!</definedName>
    <definedName name="Quadro3_printarea">#REF!</definedName>
    <definedName name="Quadro4_printarea" localSheetId="25">#REF!</definedName>
    <definedName name="Quadro4_printarea" localSheetId="35">#REF!</definedName>
    <definedName name="Quadro4_printarea">#REF!</definedName>
    <definedName name="rCA">[29]ParamtClassifIndices!$C$20</definedName>
    <definedName name="rCref">[29]ParamtClassifIndices!$C$19</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4352</definedName>
    <definedName name="RiskFixedSeed" hidden="1">1</definedName>
    <definedName name="RiskGenerateExcelReportsAtEndOfSimulation">FALSE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sada" localSheetId="1" hidden="1">'[33]Off-Shore'!#REF!</definedName>
    <definedName name="sada" localSheetId="8" hidden="1">'[34]Off-Shore'!#REF!</definedName>
    <definedName name="sada" localSheetId="9" hidden="1">'[34]Off-Shore'!#REF!</definedName>
    <definedName name="sada" localSheetId="10" hidden="1">'[34]Off-Shore'!#REF!</definedName>
    <definedName name="sada" localSheetId="11" hidden="1">'[34]Off-Shore'!#REF!</definedName>
    <definedName name="sada" localSheetId="12" hidden="1">'[34]Off-Shore'!#REF!</definedName>
    <definedName name="sada" localSheetId="13" hidden="1">'[34]Off-Shore'!#REF!</definedName>
    <definedName name="sada" localSheetId="14" hidden="1">'[34]Off-Shore'!#REF!</definedName>
    <definedName name="sada" localSheetId="15" hidden="1">'[33]Off-Shore'!#REF!</definedName>
    <definedName name="sada" localSheetId="24" hidden="1">'[33]Off-Shore'!#REF!</definedName>
    <definedName name="sada" localSheetId="25" hidden="1">'[34]Off-Shore'!#REF!</definedName>
    <definedName name="sada" localSheetId="26" hidden="1">'[34]Off-Shore'!#REF!</definedName>
    <definedName name="sada" localSheetId="27" hidden="1">'[34]Off-Shore'!#REF!</definedName>
    <definedName name="sada" localSheetId="29" hidden="1">'[34]Off-Shore'!#REF!</definedName>
    <definedName name="sada" localSheetId="30" hidden="1">'[34]Off-Shore'!#REF!</definedName>
    <definedName name="sada" localSheetId="31" hidden="1">'[35]Off-Shore'!#REF!</definedName>
    <definedName name="sada" localSheetId="32" hidden="1">'[35]Off-Shore'!#REF!</definedName>
    <definedName name="sada" localSheetId="35" hidden="1">'[34]Off-Shore'!#REF!</definedName>
    <definedName name="sada" localSheetId="36" hidden="1">'[36]Off-Shore'!#REF!</definedName>
    <definedName name="sada" hidden="1">'[34]Off-Shore'!#REF!</definedName>
    <definedName name="SapAEE">[27]SAP.AEE!$C$2:$N$725</definedName>
    <definedName name="SapAEE_c">[27]SAP.AEE!$C$1:$N$1</definedName>
    <definedName name="SapAEE_l">[27]SAP.AEE!$A$2:$A$725</definedName>
    <definedName name="SAPBEXhrIndnt" hidden="1">"Wide"</definedName>
    <definedName name="SAPBEXrevision" hidden="1">1</definedName>
    <definedName name="SAPBEXsysID" hidden="1">"PW1"</definedName>
    <definedName name="SAPBEXwbID" localSheetId="27" hidden="1">"3P8AAZDXBZQXGBSZCUZ1CISPI"</definedName>
    <definedName name="SAPBEXwbID" hidden="1">"3JGKH3H9E8QXY6XFBZVZDMFO6"</definedName>
    <definedName name="SAPFuncF4Help" localSheetId="27" hidden="1">Main.SAPF4Help()</definedName>
    <definedName name="SAPsysID" hidden="1">"708C5W7SBKP804JT78WJ0JNKI"</definedName>
    <definedName name="SAPwbID" hidden="1">"ARS"</definedName>
    <definedName name="sencount" hidden="1">21</definedName>
    <definedName name="senv" localSheetId="25">#REF!</definedName>
    <definedName name="senv" localSheetId="35">#REF!</definedName>
    <definedName name="senv" localSheetId="36">#REF!</definedName>
    <definedName name="senv">#REF!</definedName>
    <definedName name="senv_l" localSheetId="25">#REF!</definedName>
    <definedName name="senv_l" localSheetId="35">#REF!</definedName>
    <definedName name="senv_l">#REF!</definedName>
    <definedName name="sheet2">#N/A</definedName>
    <definedName name="sintese_pf" localSheetId="25">[37]PF!#REF!</definedName>
    <definedName name="sintese_pf" localSheetId="35">[37]PF!#REF!</definedName>
    <definedName name="sintese_pf" localSheetId="36">[37]PF!#REF!</definedName>
    <definedName name="sintese_pf">[37]PF!#REF!</definedName>
    <definedName name="Sistemas_informáticos">[4]ICursoMes!$C$27:$F$27</definedName>
    <definedName name="Subestações">[4]ICursoMes!$C$9:$F$9</definedName>
    <definedName name="T" localSheetId="1">#REF!</definedName>
    <definedName name="T" localSheetId="25">#REF!</definedName>
    <definedName name="T" localSheetId="27">#REF!</definedName>
    <definedName name="T" localSheetId="28">#REF!</definedName>
    <definedName name="T" localSheetId="29">#REF!</definedName>
    <definedName name="T" localSheetId="35">#REF!</definedName>
    <definedName name="T">#REF!</definedName>
    <definedName name="tarifas">[38]Tarif!$C$5:$G$84</definedName>
    <definedName name="tarifas_c">[38]Tarif!$C$3:$G$3</definedName>
    <definedName name="tarifas_l">[38]Tarif!$B$5:$B$84</definedName>
    <definedName name="taxa_vap_bruta" localSheetId="1">[17]RESUMO_PROJ!#REF!</definedName>
    <definedName name="taxa_vap_bruta" localSheetId="8">[17]RESUMO_PROJ!#REF!</definedName>
    <definedName name="taxa_vap_bruta" localSheetId="9">[17]RESUMO_PROJ!#REF!</definedName>
    <definedName name="taxa_vap_bruta" localSheetId="10">[17]RESUMO_PROJ!#REF!</definedName>
    <definedName name="taxa_vap_bruta" localSheetId="11">[17]RESUMO_PROJ!#REF!</definedName>
    <definedName name="taxa_vap_bruta" localSheetId="12">[17]RESUMO_PROJ!#REF!</definedName>
    <definedName name="taxa_vap_bruta" localSheetId="13">[17]RESUMO_PROJ!#REF!</definedName>
    <definedName name="taxa_vap_bruta" localSheetId="14">[17]RESUMO_PROJ!#REF!</definedName>
    <definedName name="taxa_vap_bruta" localSheetId="24">[17]RESUMO_PROJ!#REF!</definedName>
    <definedName name="taxa_vap_bruta" localSheetId="25">[17]RESUMO_PROJ!#REF!</definedName>
    <definedName name="taxa_vap_bruta" localSheetId="26">[17]RESUMO_PROJ!#REF!</definedName>
    <definedName name="taxa_vap_bruta" localSheetId="29">[17]RESUMO_PROJ!#REF!</definedName>
    <definedName name="taxa_vap_bruta" localSheetId="35">[17]RESUMO_PROJ!#REF!</definedName>
    <definedName name="taxa_vap_bruta">[17]RESUMO_PROJ!#REF!</definedName>
    <definedName name="taxa_vaporiz_liq" localSheetId="1">[17]RESUMO_PROJ!#REF!</definedName>
    <definedName name="taxa_vaporiz_liq" localSheetId="8">[17]RESUMO_PROJ!#REF!</definedName>
    <definedName name="taxa_vaporiz_liq" localSheetId="9">[17]RESUMO_PROJ!#REF!</definedName>
    <definedName name="taxa_vaporiz_liq" localSheetId="10">[17]RESUMO_PROJ!#REF!</definedName>
    <definedName name="taxa_vaporiz_liq" localSheetId="11">[17]RESUMO_PROJ!#REF!</definedName>
    <definedName name="taxa_vaporiz_liq" localSheetId="12">[17]RESUMO_PROJ!#REF!</definedName>
    <definedName name="taxa_vaporiz_liq" localSheetId="13">[17]RESUMO_PROJ!#REF!</definedName>
    <definedName name="taxa_vaporiz_liq" localSheetId="14">[17]RESUMO_PROJ!#REF!</definedName>
    <definedName name="taxa_vaporiz_liq" localSheetId="24">[17]RESUMO_PROJ!#REF!</definedName>
    <definedName name="taxa_vaporiz_liq" localSheetId="25">[17]RESUMO_PROJ!#REF!</definedName>
    <definedName name="taxa_vaporiz_liq" localSheetId="26">[17]RESUMO_PROJ!#REF!</definedName>
    <definedName name="taxa_vaporiz_liq" localSheetId="29">[17]RESUMO_PROJ!#REF!</definedName>
    <definedName name="taxa_vaporiz_liq" localSheetId="35">[17]RESUMO_PROJ!#REF!</definedName>
    <definedName name="taxa_vaporiz_liq">[17]RESUMO_PROJ!#REF!</definedName>
    <definedName name="teeact">#REF!</definedName>
    <definedName name="TEST0" localSheetId="1">#REF!</definedName>
    <definedName name="TEST0" localSheetId="25">#REF!</definedName>
    <definedName name="TEST0" localSheetId="27">#REF!</definedName>
    <definedName name="TEST0" localSheetId="28">#REF!</definedName>
    <definedName name="TEST0" localSheetId="29">#REF!</definedName>
    <definedName name="TEST0" localSheetId="35">#REF!</definedName>
    <definedName name="TEST0">#REF!</definedName>
    <definedName name="TEST0B" localSheetId="25">#REF!</definedName>
    <definedName name="TEST0B" localSheetId="35">#REF!</definedName>
    <definedName name="TEST0B">#REF!</definedName>
    <definedName name="TEST1" localSheetId="25">#REF!</definedName>
    <definedName name="TEST1" localSheetId="35">#REF!</definedName>
    <definedName name="TEST1">#REF!</definedName>
    <definedName name="TEST10" localSheetId="25">#REF!</definedName>
    <definedName name="TEST10" localSheetId="35">#REF!</definedName>
    <definedName name="TEST10">#REF!</definedName>
    <definedName name="TEST11" localSheetId="25">#REF!</definedName>
    <definedName name="TEST11" localSheetId="35">#REF!</definedName>
    <definedName name="TEST11">#REF!</definedName>
    <definedName name="TEST12" localSheetId="25">#REF!</definedName>
    <definedName name="TEST12" localSheetId="35">#REF!</definedName>
    <definedName name="TEST12">#REF!</definedName>
    <definedName name="TEST13" localSheetId="25">#REF!</definedName>
    <definedName name="TEST13" localSheetId="35">#REF!</definedName>
    <definedName name="TEST13">#REF!</definedName>
    <definedName name="TEST14" localSheetId="25">#REF!</definedName>
    <definedName name="TEST14" localSheetId="35">#REF!</definedName>
    <definedName name="TEST14">#REF!</definedName>
    <definedName name="TEST2" localSheetId="25">#REF!</definedName>
    <definedName name="TEST2" localSheetId="35">#REF!</definedName>
    <definedName name="TEST2">#REF!</definedName>
    <definedName name="TEST3" localSheetId="25">#REF!</definedName>
    <definedName name="TEST3" localSheetId="35">#REF!</definedName>
    <definedName name="TEST3">#REF!</definedName>
    <definedName name="TEST4" localSheetId="25">#REF!</definedName>
    <definedName name="TEST4" localSheetId="35">#REF!</definedName>
    <definedName name="TEST4">#REF!</definedName>
    <definedName name="TEST5" localSheetId="25">#REF!</definedName>
    <definedName name="TEST5" localSheetId="35">#REF!</definedName>
    <definedName name="TEST5">#REF!</definedName>
    <definedName name="TEST6" localSheetId="25">#REF!</definedName>
    <definedName name="TEST6" localSheetId="35">#REF!</definedName>
    <definedName name="TEST6">#REF!</definedName>
    <definedName name="TEST7" localSheetId="25">#REF!</definedName>
    <definedName name="TEST7" localSheetId="35">#REF!</definedName>
    <definedName name="TEST7">#REF!</definedName>
    <definedName name="TEST8" localSheetId="25">#REF!</definedName>
    <definedName name="TEST8" localSheetId="35">#REF!</definedName>
    <definedName name="TEST8">#REF!</definedName>
    <definedName name="TEST9" localSheetId="25">#REF!</definedName>
    <definedName name="TEST9" localSheetId="35">#REF!</definedName>
    <definedName name="TEST9">#REF!</definedName>
    <definedName name="TESTHKEY" localSheetId="25">#REF!</definedName>
    <definedName name="TESTHKEY" localSheetId="35">#REF!</definedName>
    <definedName name="TESTHKEY">#REF!</definedName>
    <definedName name="TESTHKEYB" localSheetId="25">#REF!</definedName>
    <definedName name="TESTHKEYB" localSheetId="35">#REF!</definedName>
    <definedName name="TESTHKEYB">#REF!</definedName>
    <definedName name="TESTKEYS" localSheetId="25">#REF!</definedName>
    <definedName name="TESTKEYS" localSheetId="35">#REF!</definedName>
    <definedName name="TESTKEYS">#REF!</definedName>
    <definedName name="TESTVKEY" localSheetId="25">#REF!</definedName>
    <definedName name="TESTVKEY" localSheetId="35">#REF!</definedName>
    <definedName name="TESTVKEY">#REF!</definedName>
    <definedName name="TextRefCopyRangeCount" hidden="1">11</definedName>
    <definedName name="TI">[10]dados!$C$1</definedName>
    <definedName name="_xlnm.Print_Titles" localSheetId="15">'N2-15-REN - Base de activos TEE'!$2:$2</definedName>
    <definedName name="TOTAL__GLOBAL">[4]ICursoMes!$C$29:$F$29</definedName>
    <definedName name="tr" localSheetId="1" hidden="1">#REF!</definedName>
    <definedName name="tr" localSheetId="8" hidden="1">#REF!</definedName>
    <definedName name="tr" localSheetId="9" hidden="1">#REF!</definedName>
    <definedName name="tr" localSheetId="10" hidden="1">#REF!</definedName>
    <definedName name="tr" localSheetId="11" hidden="1">#REF!</definedName>
    <definedName name="tr" localSheetId="12" hidden="1">#REF!</definedName>
    <definedName name="tr" localSheetId="13" hidden="1">#REF!</definedName>
    <definedName name="tr" localSheetId="14" hidden="1">#REF!</definedName>
    <definedName name="tr" localSheetId="15" hidden="1">#REF!</definedName>
    <definedName name="tr" localSheetId="24" hidden="1">#REF!</definedName>
    <definedName name="tr" localSheetId="25" hidden="1">#REF!</definedName>
    <definedName name="tr" localSheetId="26" hidden="1">#REF!</definedName>
    <definedName name="tr" localSheetId="29" hidden="1">#REF!</definedName>
    <definedName name="tr" localSheetId="31" hidden="1">#REF!</definedName>
    <definedName name="tr" localSheetId="32" hidden="1">#REF!</definedName>
    <definedName name="tr" localSheetId="35" hidden="1">#REF!</definedName>
    <definedName name="tr" hidden="1">#REF!</definedName>
    <definedName name="trim" localSheetId="25">#REF!</definedName>
    <definedName name="trim" localSheetId="35">#REF!</definedName>
    <definedName name="trim">#REF!</definedName>
    <definedName name="TTD" localSheetId="25">#REF!</definedName>
    <definedName name="TTD" localSheetId="35">#REF!</definedName>
    <definedName name="TTD">#REF!</definedName>
    <definedName name="tudo" localSheetId="25">#REF!</definedName>
    <definedName name="tudo" localSheetId="35">#REF!</definedName>
    <definedName name="tudo">#REF!</definedName>
    <definedName name="tudo_INV" localSheetId="25">#REF!</definedName>
    <definedName name="tudo_INV" localSheetId="35">#REF!</definedName>
    <definedName name="tudo_INV">#REF!</definedName>
    <definedName name="ultmes">[5]dados!$A$1</definedName>
    <definedName name="umes" localSheetId="1">#REF!</definedName>
    <definedName name="umes" localSheetId="25">#REF!</definedName>
    <definedName name="umes" localSheetId="27">#REF!</definedName>
    <definedName name="umes" localSheetId="28">#REF!</definedName>
    <definedName name="umes" localSheetId="29">#REF!</definedName>
    <definedName name="umes" localSheetId="35">#REF!</definedName>
    <definedName name="umes">#REF!</definedName>
    <definedName name="V_distrib" localSheetId="25">#REF!</definedName>
    <definedName name="V_distrib" localSheetId="35">#REF!</definedName>
    <definedName name="V_distrib">#REF!</definedName>
    <definedName name="V_distrib_l" localSheetId="25">#REF!</definedName>
    <definedName name="V_distrib_l" localSheetId="35">#REF!</definedName>
    <definedName name="V_distrib_l">#REF!</definedName>
    <definedName name="vapor_refinaria" localSheetId="1">[17]RESUMO_PROJ!#REF!</definedName>
    <definedName name="vapor_refinaria" localSheetId="8">[17]RESUMO_PROJ!#REF!</definedName>
    <definedName name="vapor_refinaria" localSheetId="9">[17]RESUMO_PROJ!#REF!</definedName>
    <definedName name="vapor_refinaria" localSheetId="10">[17]RESUMO_PROJ!#REF!</definedName>
    <definedName name="vapor_refinaria" localSheetId="11">[17]RESUMO_PROJ!#REF!</definedName>
    <definedName name="vapor_refinaria" localSheetId="12">[17]RESUMO_PROJ!#REF!</definedName>
    <definedName name="vapor_refinaria" localSheetId="13">[17]RESUMO_PROJ!#REF!</definedName>
    <definedName name="vapor_refinaria" localSheetId="14">[17]RESUMO_PROJ!#REF!</definedName>
    <definedName name="vapor_refinaria" localSheetId="24">[17]RESUMO_PROJ!#REF!</definedName>
    <definedName name="vapor_refinaria" localSheetId="25">[17]RESUMO_PROJ!#REF!</definedName>
    <definedName name="vapor_refinaria" localSheetId="26">[17]RESUMO_PROJ!#REF!</definedName>
    <definedName name="vapor_refinaria" localSheetId="29">[17]RESUMO_PROJ!#REF!</definedName>
    <definedName name="vapor_refinaria" localSheetId="35">[17]RESUMO_PROJ!#REF!</definedName>
    <definedName name="vapor_refinaria">[17]RESUMO_PROJ!#REF!</definedName>
    <definedName name="VendasRNT_printarea" localSheetId="1">#REF!</definedName>
    <definedName name="VendasRNT_printarea" localSheetId="25">#REF!</definedName>
    <definedName name="VendasRNT_printarea" localSheetId="27">#REF!</definedName>
    <definedName name="VendasRNT_printarea" localSheetId="28">#REF!</definedName>
    <definedName name="VendasRNT_printarea" localSheetId="29">#REF!</definedName>
    <definedName name="VendasRNT_printarea" localSheetId="35">#REF!</definedName>
    <definedName name="VendasRNT_printarea">#REF!</definedName>
    <definedName name="vv" localSheetId="25">#REF!</definedName>
    <definedName name="vv" localSheetId="35">#REF!</definedName>
    <definedName name="vv">#REF!</definedName>
    <definedName name="wrn.Fuel._.3.5." localSheetId="1" hidden="1">{#N/A,#N/A,FALSE,"Fuel 3.5%"}</definedName>
    <definedName name="wrn.Fuel._.3.5." localSheetId="15" hidden="1">{#N/A,#N/A,FALSE,"Fuel 3.5%"}</definedName>
    <definedName name="wrn.Fuel._.3.5." localSheetId="24" hidden="1">{#N/A,#N/A,FALSE,"Fuel 3.5%"}</definedName>
    <definedName name="wrn.Fuel._.3.5." localSheetId="27" hidden="1">{#N/A,#N/A,FALSE,"Fuel 3.5%"}</definedName>
    <definedName name="wrn.Fuel._.3.5." localSheetId="28" hidden="1">{#N/A,#N/A,FALSE,"Fuel 3.5%"}</definedName>
    <definedName name="wrn.Fuel._.3.5." localSheetId="29" hidden="1">{#N/A,#N/A,FALSE,"Fuel 3.5%"}</definedName>
    <definedName name="wrn.Fuel._.3.5." localSheetId="31" hidden="1">{#N/A,#N/A,FALSE,"Fuel 3.5%"}</definedName>
    <definedName name="wrn.Fuel._.3.5." localSheetId="32" hidden="1">{#N/A,#N/A,FALSE,"Fuel 3.5%"}</definedName>
    <definedName name="wrn.Fuel._.3.5." localSheetId="36" hidden="1">{#N/A,#N/A,FALSE,"Fuel 3.5%"}</definedName>
    <definedName name="wrn.Fuel._.3.5." hidden="1">{#N/A,#N/A,FALSE,"Fuel 3.5%"}</definedName>
    <definedName name="wrn.impressao." localSheetId="1" hidden="1">{#N/A,#N/A,FALSE,"FPVA_CMVMC";#N/A,#N/A,FALSE,"FPVA_FSE";#N/A,#N/A,FALSE,"FPVA_Pessoal";#N/A,#N/A,FALSE,"FPVA_Plano_Invest.";#N/A,#N/A,FALSE,"FPVA_Mapa FM";#N/A,#N/A,FALSE,"FPVA_DR";#N/A,#N/A,FALSE,"FPVA_Balanço";#N/A,#N/A,FALSE,"FPVA_Valor"}</definedName>
    <definedName name="wrn.impressao." localSheetId="15" hidden="1">{#N/A,#N/A,FALSE,"FPVA_CMVMC";#N/A,#N/A,FALSE,"FPVA_FSE";#N/A,#N/A,FALSE,"FPVA_Pessoal";#N/A,#N/A,FALSE,"FPVA_Plano_Invest.";#N/A,#N/A,FALSE,"FPVA_Mapa FM";#N/A,#N/A,FALSE,"FPVA_DR";#N/A,#N/A,FALSE,"FPVA_Balanço";#N/A,#N/A,FALSE,"FPVA_Valor"}</definedName>
    <definedName name="wrn.impressao." localSheetId="24" hidden="1">{#N/A,#N/A,FALSE,"FPVA_CMVMC";#N/A,#N/A,FALSE,"FPVA_FSE";#N/A,#N/A,FALSE,"FPVA_Pessoal";#N/A,#N/A,FALSE,"FPVA_Plano_Invest.";#N/A,#N/A,FALSE,"FPVA_Mapa FM";#N/A,#N/A,FALSE,"FPVA_DR";#N/A,#N/A,FALSE,"FPVA_Balanço";#N/A,#N/A,FALSE,"FPVA_Valor"}</definedName>
    <definedName name="wrn.impressao." localSheetId="27" hidden="1">{#N/A,#N/A,FALSE,"FPVA_CMVMC";#N/A,#N/A,FALSE,"FPVA_FSE";#N/A,#N/A,FALSE,"FPVA_Pessoal";#N/A,#N/A,FALSE,"FPVA_Plano_Invest.";#N/A,#N/A,FALSE,"FPVA_Mapa FM";#N/A,#N/A,FALSE,"FPVA_DR";#N/A,#N/A,FALSE,"FPVA_Balanço";#N/A,#N/A,FALSE,"FPVA_Valor"}</definedName>
    <definedName name="wrn.impressao." localSheetId="28" hidden="1">{#N/A,#N/A,FALSE,"FPVA_CMVMC";#N/A,#N/A,FALSE,"FPVA_FSE";#N/A,#N/A,FALSE,"FPVA_Pessoal";#N/A,#N/A,FALSE,"FPVA_Plano_Invest.";#N/A,#N/A,FALSE,"FPVA_Mapa FM";#N/A,#N/A,FALSE,"FPVA_DR";#N/A,#N/A,FALSE,"FPVA_Balanço";#N/A,#N/A,FALSE,"FPVA_Valor"}</definedName>
    <definedName name="wrn.impressao." localSheetId="29" hidden="1">{#N/A,#N/A,FALSE,"FPVA_CMVMC";#N/A,#N/A,FALSE,"FPVA_FSE";#N/A,#N/A,FALSE,"FPVA_Pessoal";#N/A,#N/A,FALSE,"FPVA_Plano_Invest.";#N/A,#N/A,FALSE,"FPVA_Mapa FM";#N/A,#N/A,FALSE,"FPVA_DR";#N/A,#N/A,FALSE,"FPVA_Balanço";#N/A,#N/A,FALSE,"FPVA_Valor"}</definedName>
    <definedName name="wrn.impressao." localSheetId="31" hidden="1">{#N/A,#N/A,FALSE,"FPVA_CMVMC";#N/A,#N/A,FALSE,"FPVA_FSE";#N/A,#N/A,FALSE,"FPVA_Pessoal";#N/A,#N/A,FALSE,"FPVA_Plano_Invest.";#N/A,#N/A,FALSE,"FPVA_Mapa FM";#N/A,#N/A,FALSE,"FPVA_DR";#N/A,#N/A,FALSE,"FPVA_Balanço";#N/A,#N/A,FALSE,"FPVA_Valor"}</definedName>
    <definedName name="wrn.impressao." localSheetId="32" hidden="1">{#N/A,#N/A,FALSE,"FPVA_CMVMC";#N/A,#N/A,FALSE,"FPVA_FSE";#N/A,#N/A,FALSE,"FPVA_Pessoal";#N/A,#N/A,FALSE,"FPVA_Plano_Invest.";#N/A,#N/A,FALSE,"FPVA_Mapa FM";#N/A,#N/A,FALSE,"FPVA_DR";#N/A,#N/A,FALSE,"FPVA_Balanço";#N/A,#N/A,FALSE,"FPVA_Valor"}</definedName>
    <definedName name="wrn.impressao." localSheetId="36" hidden="1">{#N/A,#N/A,FALSE,"FPVA_CMVMC";#N/A,#N/A,FALSE,"FPVA_FSE";#N/A,#N/A,FALSE,"FPVA_Pessoal";#N/A,#N/A,FALSE,"FPVA_Plano_Invest.";#N/A,#N/A,FALSE,"FPVA_Mapa FM";#N/A,#N/A,FALSE,"FPVA_DR";#N/A,#N/A,FALSE,"FPVA_Balanço";#N/A,#N/A,FALSE,"FPVA_Valor"}</definedName>
    <definedName name="wrn.impressao." hidden="1">{#N/A,#N/A,FALSE,"FPVA_CMVMC";#N/A,#N/A,FALSE,"FPVA_FSE";#N/A,#N/A,FALSE,"FPVA_Pessoal";#N/A,#N/A,FALSE,"FPVA_Plano_Invest.";#N/A,#N/A,FALSE,"FPVA_Mapa FM";#N/A,#N/A,FALSE,"FPVA_DR";#N/A,#N/A,FALSE,"FPVA_Balanço";#N/A,#N/A,FALSE,"FPVA_Valor"}</definedName>
    <definedName name="wrn.impressão." localSheetId="1" hidden="1">{#N/A,#N/A,FALSE,"CA_FSE";#N/A,#N/A,FALSE,"CA_Pessoal";#N/A,#N/A,FALSE,"CA_Plano_Invest.";#N/A,#N/A,FALSE,"CA_Mapa FM";#N/A,#N/A,FALSE,"CA_DR";#N/A,#N/A,FALSE,"CA_Balanço";#N/A,#N/A,FALSE,"CA_Valor"}</definedName>
    <definedName name="wrn.impressão." localSheetId="15" hidden="1">{#N/A,#N/A,FALSE,"CA_FSE";#N/A,#N/A,FALSE,"CA_Pessoal";#N/A,#N/A,FALSE,"CA_Plano_Invest.";#N/A,#N/A,FALSE,"CA_Mapa FM";#N/A,#N/A,FALSE,"CA_DR";#N/A,#N/A,FALSE,"CA_Balanço";#N/A,#N/A,FALSE,"CA_Valor"}</definedName>
    <definedName name="wrn.impressão." localSheetId="24" hidden="1">{#N/A,#N/A,FALSE,"CA_FSE";#N/A,#N/A,FALSE,"CA_Pessoal";#N/A,#N/A,FALSE,"CA_Plano_Invest.";#N/A,#N/A,FALSE,"CA_Mapa FM";#N/A,#N/A,FALSE,"CA_DR";#N/A,#N/A,FALSE,"CA_Balanço";#N/A,#N/A,FALSE,"CA_Valor"}</definedName>
    <definedName name="wrn.impressão." localSheetId="27" hidden="1">{#N/A,#N/A,FALSE,"CA_FSE";#N/A,#N/A,FALSE,"CA_Pessoal";#N/A,#N/A,FALSE,"CA_Plano_Invest.";#N/A,#N/A,FALSE,"CA_Mapa FM";#N/A,#N/A,FALSE,"CA_DR";#N/A,#N/A,FALSE,"CA_Balanço";#N/A,#N/A,FALSE,"CA_Valor"}</definedName>
    <definedName name="wrn.impressão." localSheetId="28" hidden="1">{#N/A,#N/A,FALSE,"CA_FSE";#N/A,#N/A,FALSE,"CA_Pessoal";#N/A,#N/A,FALSE,"CA_Plano_Invest.";#N/A,#N/A,FALSE,"CA_Mapa FM";#N/A,#N/A,FALSE,"CA_DR";#N/A,#N/A,FALSE,"CA_Balanço";#N/A,#N/A,FALSE,"CA_Valor"}</definedName>
    <definedName name="wrn.impressão." localSheetId="29" hidden="1">{#N/A,#N/A,FALSE,"CA_FSE";#N/A,#N/A,FALSE,"CA_Pessoal";#N/A,#N/A,FALSE,"CA_Plano_Invest.";#N/A,#N/A,FALSE,"CA_Mapa FM";#N/A,#N/A,FALSE,"CA_DR";#N/A,#N/A,FALSE,"CA_Balanço";#N/A,#N/A,FALSE,"CA_Valor"}</definedName>
    <definedName name="wrn.impressão." localSheetId="31" hidden="1">{#N/A,#N/A,FALSE,"CA_FSE";#N/A,#N/A,FALSE,"CA_Pessoal";#N/A,#N/A,FALSE,"CA_Plano_Invest.";#N/A,#N/A,FALSE,"CA_Mapa FM";#N/A,#N/A,FALSE,"CA_DR";#N/A,#N/A,FALSE,"CA_Balanço";#N/A,#N/A,FALSE,"CA_Valor"}</definedName>
    <definedName name="wrn.impressão." localSheetId="32" hidden="1">{#N/A,#N/A,FALSE,"CA_FSE";#N/A,#N/A,FALSE,"CA_Pessoal";#N/A,#N/A,FALSE,"CA_Plano_Invest.";#N/A,#N/A,FALSE,"CA_Mapa FM";#N/A,#N/A,FALSE,"CA_DR";#N/A,#N/A,FALSE,"CA_Balanço";#N/A,#N/A,FALSE,"CA_Valor"}</definedName>
    <definedName name="wrn.impressão." localSheetId="36" hidden="1">{#N/A,#N/A,FALSE,"CA_FSE";#N/A,#N/A,FALSE,"CA_Pessoal";#N/A,#N/A,FALSE,"CA_Plano_Invest.";#N/A,#N/A,FALSE,"CA_Mapa FM";#N/A,#N/A,FALSE,"CA_DR";#N/A,#N/A,FALSE,"CA_Balanço";#N/A,#N/A,FALSE,"CA_Valor"}</definedName>
    <definedName name="wrn.impressão." hidden="1">{#N/A,#N/A,FALSE,"CA_FSE";#N/A,#N/A,FALSE,"CA_Pessoal";#N/A,#N/A,FALSE,"CA_Plano_Invest.";#N/A,#N/A,FALSE,"CA_Mapa FM";#N/A,#N/A,FALSE,"CA_DR";#N/A,#N/A,FALSE,"CA_Balanço";#N/A,#N/A,FALSE,"CA_Valor"}</definedName>
    <definedName name="wrn.pag.00" localSheetId="1" hidden="1">{#N/A,#N/A,FALSE,"Pag.01"}</definedName>
    <definedName name="wrn.pag.00" localSheetId="15" hidden="1">{#N/A,#N/A,FALSE,"Pag.01"}</definedName>
    <definedName name="wrn.pag.00" localSheetId="24" hidden="1">{#N/A,#N/A,FALSE,"Pag.01"}</definedName>
    <definedName name="wrn.pag.00" localSheetId="27" hidden="1">{#N/A,#N/A,FALSE,"Pag.01"}</definedName>
    <definedName name="wrn.pag.00" localSheetId="28" hidden="1">{#N/A,#N/A,FALSE,"Pag.01"}</definedName>
    <definedName name="wrn.pag.00" localSheetId="29" hidden="1">{#N/A,#N/A,FALSE,"Pag.01"}</definedName>
    <definedName name="wrn.pag.00" localSheetId="31" hidden="1">{#N/A,#N/A,FALSE,"Pag.01"}</definedName>
    <definedName name="wrn.pag.00" localSheetId="32" hidden="1">{#N/A,#N/A,FALSE,"Pag.01"}</definedName>
    <definedName name="wrn.pag.00" localSheetId="36" hidden="1">{#N/A,#N/A,FALSE,"Pag.01"}</definedName>
    <definedName name="wrn.pag.00" hidden="1">{#N/A,#N/A,FALSE,"Pag.01"}</definedName>
    <definedName name="wrn.pag.000" localSheetId="1" hidden="1">{#N/A,#N/A,FALSE,"Pag.01"}</definedName>
    <definedName name="wrn.pag.000" localSheetId="15" hidden="1">{#N/A,#N/A,FALSE,"Pag.01"}</definedName>
    <definedName name="wrn.pag.000" localSheetId="24" hidden="1">{#N/A,#N/A,FALSE,"Pag.01"}</definedName>
    <definedName name="wrn.pag.000" localSheetId="27" hidden="1">{#N/A,#N/A,FALSE,"Pag.01"}</definedName>
    <definedName name="wrn.pag.000" localSheetId="28" hidden="1">{#N/A,#N/A,FALSE,"Pag.01"}</definedName>
    <definedName name="wrn.pag.000" localSheetId="29" hidden="1">{#N/A,#N/A,FALSE,"Pag.01"}</definedName>
    <definedName name="wrn.pag.000" localSheetId="31" hidden="1">{#N/A,#N/A,FALSE,"Pag.01"}</definedName>
    <definedName name="wrn.pag.000" localSheetId="32" hidden="1">{#N/A,#N/A,FALSE,"Pag.01"}</definedName>
    <definedName name="wrn.pag.000" localSheetId="36" hidden="1">{#N/A,#N/A,FALSE,"Pag.01"}</definedName>
    <definedName name="wrn.pag.000" hidden="1">{#N/A,#N/A,FALSE,"Pag.01"}</definedName>
    <definedName name="wrn.pag.0000" localSheetId="1" hidden="1">{#N/A,#N/A,FALSE,"Pag.01"}</definedName>
    <definedName name="wrn.pag.0000" localSheetId="15" hidden="1">{#N/A,#N/A,FALSE,"Pag.01"}</definedName>
    <definedName name="wrn.pag.0000" localSheetId="24" hidden="1">{#N/A,#N/A,FALSE,"Pag.01"}</definedName>
    <definedName name="wrn.pag.0000" localSheetId="27" hidden="1">{#N/A,#N/A,FALSE,"Pag.01"}</definedName>
    <definedName name="wrn.pag.0000" localSheetId="28" hidden="1">{#N/A,#N/A,FALSE,"Pag.01"}</definedName>
    <definedName name="wrn.pag.0000" localSheetId="29" hidden="1">{#N/A,#N/A,FALSE,"Pag.01"}</definedName>
    <definedName name="wrn.pag.0000" localSheetId="31" hidden="1">{#N/A,#N/A,FALSE,"Pag.01"}</definedName>
    <definedName name="wrn.pag.0000" localSheetId="32" hidden="1">{#N/A,#N/A,FALSE,"Pag.01"}</definedName>
    <definedName name="wrn.pag.0000" localSheetId="36" hidden="1">{#N/A,#N/A,FALSE,"Pag.01"}</definedName>
    <definedName name="wrn.pag.0000" hidden="1">{#N/A,#N/A,FALSE,"Pag.01"}</definedName>
    <definedName name="wrn.pag.00000" localSheetId="1" hidden="1">{#N/A,#N/A,FALSE,"Pag.01"}</definedName>
    <definedName name="wrn.pag.00000" localSheetId="15" hidden="1">{#N/A,#N/A,FALSE,"Pag.01"}</definedName>
    <definedName name="wrn.pag.00000" localSheetId="24" hidden="1">{#N/A,#N/A,FALSE,"Pag.01"}</definedName>
    <definedName name="wrn.pag.00000" localSheetId="27" hidden="1">{#N/A,#N/A,FALSE,"Pag.01"}</definedName>
    <definedName name="wrn.pag.00000" localSheetId="28" hidden="1">{#N/A,#N/A,FALSE,"Pag.01"}</definedName>
    <definedName name="wrn.pag.00000" localSheetId="29" hidden="1">{#N/A,#N/A,FALSE,"Pag.01"}</definedName>
    <definedName name="wrn.pag.00000" localSheetId="31" hidden="1">{#N/A,#N/A,FALSE,"Pag.01"}</definedName>
    <definedName name="wrn.pag.00000" localSheetId="32" hidden="1">{#N/A,#N/A,FALSE,"Pag.01"}</definedName>
    <definedName name="wrn.pag.00000" localSheetId="36" hidden="1">{#N/A,#N/A,FALSE,"Pag.01"}</definedName>
    <definedName name="wrn.pag.00000" hidden="1">{#N/A,#N/A,FALSE,"Pag.01"}</definedName>
    <definedName name="wrn.pag.00001" localSheetId="1" hidden="1">{#N/A,#N/A,FALSE,"Pag.01"}</definedName>
    <definedName name="wrn.pag.00001" localSheetId="15" hidden="1">{#N/A,#N/A,FALSE,"Pag.01"}</definedName>
    <definedName name="wrn.pag.00001" localSheetId="24" hidden="1">{#N/A,#N/A,FALSE,"Pag.01"}</definedName>
    <definedName name="wrn.pag.00001" localSheetId="27" hidden="1">{#N/A,#N/A,FALSE,"Pag.01"}</definedName>
    <definedName name="wrn.pag.00001" localSheetId="28" hidden="1">{#N/A,#N/A,FALSE,"Pag.01"}</definedName>
    <definedName name="wrn.pag.00001" localSheetId="29" hidden="1">{#N/A,#N/A,FALSE,"Pag.01"}</definedName>
    <definedName name="wrn.pag.00001" localSheetId="31" hidden="1">{#N/A,#N/A,FALSE,"Pag.01"}</definedName>
    <definedName name="wrn.pag.00001" localSheetId="32" hidden="1">{#N/A,#N/A,FALSE,"Pag.01"}</definedName>
    <definedName name="wrn.pag.00001" localSheetId="36" hidden="1">{#N/A,#N/A,FALSE,"Pag.01"}</definedName>
    <definedName name="wrn.pag.00001" hidden="1">{#N/A,#N/A,FALSE,"Pag.01"}</definedName>
    <definedName name="wrn.pag.000012" localSheetId="1" hidden="1">{#N/A,#N/A,FALSE,"Pag.01"}</definedName>
    <definedName name="wrn.pag.000012" localSheetId="15" hidden="1">{#N/A,#N/A,FALSE,"Pag.01"}</definedName>
    <definedName name="wrn.pag.000012" localSheetId="24" hidden="1">{#N/A,#N/A,FALSE,"Pag.01"}</definedName>
    <definedName name="wrn.pag.000012" localSheetId="27" hidden="1">{#N/A,#N/A,FALSE,"Pag.01"}</definedName>
    <definedName name="wrn.pag.000012" localSheetId="28" hidden="1">{#N/A,#N/A,FALSE,"Pag.01"}</definedName>
    <definedName name="wrn.pag.000012" localSheetId="29" hidden="1">{#N/A,#N/A,FALSE,"Pag.01"}</definedName>
    <definedName name="wrn.pag.000012" localSheetId="31" hidden="1">{#N/A,#N/A,FALSE,"Pag.01"}</definedName>
    <definedName name="wrn.pag.000012" localSheetId="32" hidden="1">{#N/A,#N/A,FALSE,"Pag.01"}</definedName>
    <definedName name="wrn.pag.000012" localSheetId="36" hidden="1">{#N/A,#N/A,FALSE,"Pag.01"}</definedName>
    <definedName name="wrn.pag.000012" hidden="1">{#N/A,#N/A,FALSE,"Pag.01"}</definedName>
    <definedName name="WRN.PAG.01" localSheetId="1" hidden="1">{#N/A,#N/A,FALSE,"Pag.01"}</definedName>
    <definedName name="WRN.PAG.01" localSheetId="15" hidden="1">{#N/A,#N/A,FALSE,"Pag.01"}</definedName>
    <definedName name="WRN.PAG.01" localSheetId="24" hidden="1">{#N/A,#N/A,FALSE,"Pag.01"}</definedName>
    <definedName name="WRN.PAG.01" localSheetId="27" hidden="1">{#N/A,#N/A,FALSE,"Pag.01"}</definedName>
    <definedName name="WRN.PAG.01" localSheetId="28" hidden="1">{#N/A,#N/A,FALSE,"Pag.01"}</definedName>
    <definedName name="WRN.PAG.01" localSheetId="29" hidden="1">{#N/A,#N/A,FALSE,"Pag.01"}</definedName>
    <definedName name="WRN.PAG.01" localSheetId="31" hidden="1">{#N/A,#N/A,FALSE,"Pag.01"}</definedName>
    <definedName name="WRN.PAG.01" localSheetId="32" hidden="1">{#N/A,#N/A,FALSE,"Pag.01"}</definedName>
    <definedName name="WRN.PAG.01" localSheetId="36" hidden="1">{#N/A,#N/A,FALSE,"Pag.01"}</definedName>
    <definedName name="WRN.PAG.01" hidden="1">{#N/A,#N/A,FALSE,"Pag.01"}</definedName>
    <definedName name="wrn.pag.01." localSheetId="1" hidden="1">{#N/A,#N/A,FALSE,"Pag.01"}</definedName>
    <definedName name="wrn.pag.01." localSheetId="15" hidden="1">{#N/A,#N/A,FALSE,"Pag.01"}</definedName>
    <definedName name="wrn.pag.01." localSheetId="24" hidden="1">{#N/A,#N/A,FALSE,"Pag.01"}</definedName>
    <definedName name="wrn.pag.01." localSheetId="27" hidden="1">{#N/A,#N/A,FALSE,"Pag.01"}</definedName>
    <definedName name="wrn.pag.01." localSheetId="28" hidden="1">{#N/A,#N/A,FALSE,"Pag.01"}</definedName>
    <definedName name="wrn.pag.01." localSheetId="29" hidden="1">{#N/A,#N/A,FALSE,"Pag.01"}</definedName>
    <definedName name="wrn.pag.01." localSheetId="31" hidden="1">{#N/A,#N/A,FALSE,"Pag.01"}</definedName>
    <definedName name="wrn.pag.01." localSheetId="32" hidden="1">{#N/A,#N/A,FALSE,"Pag.01"}</definedName>
    <definedName name="wrn.pag.01." localSheetId="36" hidden="1">{#N/A,#N/A,FALSE,"Pag.01"}</definedName>
    <definedName name="wrn.pag.01." hidden="1">{#N/A,#N/A,FALSE,"Pag.01"}</definedName>
    <definedName name="wrn.pag.010" localSheetId="1" hidden="1">{#N/A,#N/A,FALSE,"Pag.01"}</definedName>
    <definedName name="wrn.pag.010" localSheetId="15" hidden="1">{#N/A,#N/A,FALSE,"Pag.01"}</definedName>
    <definedName name="wrn.pag.010" localSheetId="24" hidden="1">{#N/A,#N/A,FALSE,"Pag.01"}</definedName>
    <definedName name="wrn.pag.010" localSheetId="27" hidden="1">{#N/A,#N/A,FALSE,"Pag.01"}</definedName>
    <definedName name="wrn.pag.010" localSheetId="28" hidden="1">{#N/A,#N/A,FALSE,"Pag.01"}</definedName>
    <definedName name="wrn.pag.010" localSheetId="29" hidden="1">{#N/A,#N/A,FALSE,"Pag.01"}</definedName>
    <definedName name="wrn.pag.010" localSheetId="31" hidden="1">{#N/A,#N/A,FALSE,"Pag.01"}</definedName>
    <definedName name="wrn.pag.010" localSheetId="32" hidden="1">{#N/A,#N/A,FALSE,"Pag.01"}</definedName>
    <definedName name="wrn.pag.010" localSheetId="36" hidden="1">{#N/A,#N/A,FALSE,"Pag.01"}</definedName>
    <definedName name="wrn.pag.010" hidden="1">{#N/A,#N/A,FALSE,"Pag.01"}</definedName>
    <definedName name="wrn.pag.01000" localSheetId="1" hidden="1">{#N/A,#N/A,FALSE,"Pag.01"}</definedName>
    <definedName name="wrn.pag.01000" localSheetId="15" hidden="1">{#N/A,#N/A,FALSE,"Pag.01"}</definedName>
    <definedName name="wrn.pag.01000" localSheetId="24" hidden="1">{#N/A,#N/A,FALSE,"Pag.01"}</definedName>
    <definedName name="wrn.pag.01000" localSheetId="27" hidden="1">{#N/A,#N/A,FALSE,"Pag.01"}</definedName>
    <definedName name="wrn.pag.01000" localSheetId="28" hidden="1">{#N/A,#N/A,FALSE,"Pag.01"}</definedName>
    <definedName name="wrn.pag.01000" localSheetId="29" hidden="1">{#N/A,#N/A,FALSE,"Pag.01"}</definedName>
    <definedName name="wrn.pag.01000" localSheetId="31" hidden="1">{#N/A,#N/A,FALSE,"Pag.01"}</definedName>
    <definedName name="wrn.pag.01000" localSheetId="32" hidden="1">{#N/A,#N/A,FALSE,"Pag.01"}</definedName>
    <definedName name="wrn.pag.01000" localSheetId="36" hidden="1">{#N/A,#N/A,FALSE,"Pag.01"}</definedName>
    <definedName name="wrn.pag.01000" hidden="1">{#N/A,#N/A,FALSE,"Pag.01"}</definedName>
    <definedName name="wrn.pag.010000" localSheetId="1" hidden="1">{#N/A,#N/A,FALSE,"Pag.01"}</definedName>
    <definedName name="wrn.pag.010000" localSheetId="15" hidden="1">{#N/A,#N/A,FALSE,"Pag.01"}</definedName>
    <definedName name="wrn.pag.010000" localSheetId="24" hidden="1">{#N/A,#N/A,FALSE,"Pag.01"}</definedName>
    <definedName name="wrn.pag.010000" localSheetId="27" hidden="1">{#N/A,#N/A,FALSE,"Pag.01"}</definedName>
    <definedName name="wrn.pag.010000" localSheetId="28" hidden="1">{#N/A,#N/A,FALSE,"Pag.01"}</definedName>
    <definedName name="wrn.pag.010000" localSheetId="29" hidden="1">{#N/A,#N/A,FALSE,"Pag.01"}</definedName>
    <definedName name="wrn.pag.010000" localSheetId="31" hidden="1">{#N/A,#N/A,FALSE,"Pag.01"}</definedName>
    <definedName name="wrn.pag.010000" localSheetId="32" hidden="1">{#N/A,#N/A,FALSE,"Pag.01"}</definedName>
    <definedName name="wrn.pag.010000" localSheetId="36" hidden="1">{#N/A,#N/A,FALSE,"Pag.01"}</definedName>
    <definedName name="wrn.pag.010000" hidden="1">{#N/A,#N/A,FALSE,"Pag.01"}</definedName>
    <definedName name="wrn.pag.0100000" localSheetId="1" hidden="1">{#N/A,#N/A,FALSE,"Pag.01"}</definedName>
    <definedName name="wrn.pag.0100000" localSheetId="15" hidden="1">{#N/A,#N/A,FALSE,"Pag.01"}</definedName>
    <definedName name="wrn.pag.0100000" localSheetId="24" hidden="1">{#N/A,#N/A,FALSE,"Pag.01"}</definedName>
    <definedName name="wrn.pag.0100000" localSheetId="27" hidden="1">{#N/A,#N/A,FALSE,"Pag.01"}</definedName>
    <definedName name="wrn.pag.0100000" localSheetId="28" hidden="1">{#N/A,#N/A,FALSE,"Pag.01"}</definedName>
    <definedName name="wrn.pag.0100000" localSheetId="29" hidden="1">{#N/A,#N/A,FALSE,"Pag.01"}</definedName>
    <definedName name="wrn.pag.0100000" localSheetId="31" hidden="1">{#N/A,#N/A,FALSE,"Pag.01"}</definedName>
    <definedName name="wrn.pag.0100000" localSheetId="32" hidden="1">{#N/A,#N/A,FALSE,"Pag.01"}</definedName>
    <definedName name="wrn.pag.0100000" localSheetId="36" hidden="1">{#N/A,#N/A,FALSE,"Pag.01"}</definedName>
    <definedName name="wrn.pag.0100000" hidden="1">{#N/A,#N/A,FALSE,"Pag.01"}</definedName>
    <definedName name="wrn.pag.011" localSheetId="1" hidden="1">{#N/A,#N/A,FALSE,"Pag.01"}</definedName>
    <definedName name="wrn.pag.011" localSheetId="15" hidden="1">{#N/A,#N/A,FALSE,"Pag.01"}</definedName>
    <definedName name="wrn.pag.011" localSheetId="24" hidden="1">{#N/A,#N/A,FALSE,"Pag.01"}</definedName>
    <definedName name="wrn.pag.011" localSheetId="27" hidden="1">{#N/A,#N/A,FALSE,"Pag.01"}</definedName>
    <definedName name="wrn.pag.011" localSheetId="28" hidden="1">{#N/A,#N/A,FALSE,"Pag.01"}</definedName>
    <definedName name="wrn.pag.011" localSheetId="29" hidden="1">{#N/A,#N/A,FALSE,"Pag.01"}</definedName>
    <definedName name="wrn.pag.011" localSheetId="31" hidden="1">{#N/A,#N/A,FALSE,"Pag.01"}</definedName>
    <definedName name="wrn.pag.011" localSheetId="32" hidden="1">{#N/A,#N/A,FALSE,"Pag.01"}</definedName>
    <definedName name="wrn.pag.011" localSheetId="36" hidden="1">{#N/A,#N/A,FALSE,"Pag.01"}</definedName>
    <definedName name="wrn.pag.011" hidden="1">{#N/A,#N/A,FALSE,"Pag.01"}</definedName>
    <definedName name="wrn.pag.0110" localSheetId="1" hidden="1">{#N/A,#N/A,FALSE,"Pag.01"}</definedName>
    <definedName name="wrn.pag.0110" localSheetId="15" hidden="1">{#N/A,#N/A,FALSE,"Pag.01"}</definedName>
    <definedName name="wrn.pag.0110" localSheetId="24" hidden="1">{#N/A,#N/A,FALSE,"Pag.01"}</definedName>
    <definedName name="wrn.pag.0110" localSheetId="27" hidden="1">{#N/A,#N/A,FALSE,"Pag.01"}</definedName>
    <definedName name="wrn.pag.0110" localSheetId="28" hidden="1">{#N/A,#N/A,FALSE,"Pag.01"}</definedName>
    <definedName name="wrn.pag.0110" localSheetId="29" hidden="1">{#N/A,#N/A,FALSE,"Pag.01"}</definedName>
    <definedName name="wrn.pag.0110" localSheetId="31" hidden="1">{#N/A,#N/A,FALSE,"Pag.01"}</definedName>
    <definedName name="wrn.pag.0110" localSheetId="32" hidden="1">{#N/A,#N/A,FALSE,"Pag.01"}</definedName>
    <definedName name="wrn.pag.0110" localSheetId="36" hidden="1">{#N/A,#N/A,FALSE,"Pag.01"}</definedName>
    <definedName name="wrn.pag.0110" hidden="1">{#N/A,#N/A,FALSE,"Pag.01"}</definedName>
    <definedName name="wrn.pag.0110000" localSheetId="1" hidden="1">{#N/A,#N/A,FALSE,"Pag.01"}</definedName>
    <definedName name="wrn.pag.0110000" localSheetId="15" hidden="1">{#N/A,#N/A,FALSE,"Pag.01"}</definedName>
    <definedName name="wrn.pag.0110000" localSheetId="24" hidden="1">{#N/A,#N/A,FALSE,"Pag.01"}</definedName>
    <definedName name="wrn.pag.0110000" localSheetId="27" hidden="1">{#N/A,#N/A,FALSE,"Pag.01"}</definedName>
    <definedName name="wrn.pag.0110000" localSheetId="28" hidden="1">{#N/A,#N/A,FALSE,"Pag.01"}</definedName>
    <definedName name="wrn.pag.0110000" localSheetId="29" hidden="1">{#N/A,#N/A,FALSE,"Pag.01"}</definedName>
    <definedName name="wrn.pag.0110000" localSheetId="31" hidden="1">{#N/A,#N/A,FALSE,"Pag.01"}</definedName>
    <definedName name="wrn.pag.0110000" localSheetId="32" hidden="1">{#N/A,#N/A,FALSE,"Pag.01"}</definedName>
    <definedName name="wrn.pag.0110000" localSheetId="36" hidden="1">{#N/A,#N/A,FALSE,"Pag.01"}</definedName>
    <definedName name="wrn.pag.0110000" hidden="1">{#N/A,#N/A,FALSE,"Pag.01"}</definedName>
    <definedName name="wrn.pag.01200" localSheetId="1" hidden="1">{#N/A,#N/A,FALSE,"Pag.01"}</definedName>
    <definedName name="wrn.pag.01200" localSheetId="15" hidden="1">{#N/A,#N/A,FALSE,"Pag.01"}</definedName>
    <definedName name="wrn.pag.01200" localSheetId="24" hidden="1">{#N/A,#N/A,FALSE,"Pag.01"}</definedName>
    <definedName name="wrn.pag.01200" localSheetId="27" hidden="1">{#N/A,#N/A,FALSE,"Pag.01"}</definedName>
    <definedName name="wrn.pag.01200" localSheetId="28" hidden="1">{#N/A,#N/A,FALSE,"Pag.01"}</definedName>
    <definedName name="wrn.pag.01200" localSheetId="29" hidden="1">{#N/A,#N/A,FALSE,"Pag.01"}</definedName>
    <definedName name="wrn.pag.01200" localSheetId="31" hidden="1">{#N/A,#N/A,FALSE,"Pag.01"}</definedName>
    <definedName name="wrn.pag.01200" localSheetId="32" hidden="1">{#N/A,#N/A,FALSE,"Pag.01"}</definedName>
    <definedName name="wrn.pag.01200" localSheetId="36" hidden="1">{#N/A,#N/A,FALSE,"Pag.01"}</definedName>
    <definedName name="wrn.pag.01200" hidden="1">{#N/A,#N/A,FALSE,"Pag.01"}</definedName>
    <definedName name="wrn.pag.012547" localSheetId="1" hidden="1">{#N/A,#N/A,FALSE,"Pag.01"}</definedName>
    <definedName name="wrn.pag.012547" localSheetId="15" hidden="1">{#N/A,#N/A,FALSE,"Pag.01"}</definedName>
    <definedName name="wrn.pag.012547" localSheetId="24" hidden="1">{#N/A,#N/A,FALSE,"Pag.01"}</definedName>
    <definedName name="wrn.pag.012547" localSheetId="27" hidden="1">{#N/A,#N/A,FALSE,"Pag.01"}</definedName>
    <definedName name="wrn.pag.012547" localSheetId="28" hidden="1">{#N/A,#N/A,FALSE,"Pag.01"}</definedName>
    <definedName name="wrn.pag.012547" localSheetId="29" hidden="1">{#N/A,#N/A,FALSE,"Pag.01"}</definedName>
    <definedName name="wrn.pag.012547" localSheetId="31" hidden="1">{#N/A,#N/A,FALSE,"Pag.01"}</definedName>
    <definedName name="wrn.pag.012547" localSheetId="32" hidden="1">{#N/A,#N/A,FALSE,"Pag.01"}</definedName>
    <definedName name="wrn.pag.012547" localSheetId="36" hidden="1">{#N/A,#N/A,FALSE,"Pag.01"}</definedName>
    <definedName name="wrn.pag.012547" hidden="1">{#N/A,#N/A,FALSE,"Pag.01"}</definedName>
    <definedName name="wrn.pag.013" localSheetId="1" hidden="1">{#N/A,#N/A,FALSE,"Pag.01"}</definedName>
    <definedName name="wrn.pag.013" localSheetId="15" hidden="1">{#N/A,#N/A,FALSE,"Pag.01"}</definedName>
    <definedName name="wrn.pag.013" localSheetId="24" hidden="1">{#N/A,#N/A,FALSE,"Pag.01"}</definedName>
    <definedName name="wrn.pag.013" localSheetId="27" hidden="1">{#N/A,#N/A,FALSE,"Pag.01"}</definedName>
    <definedName name="wrn.pag.013" localSheetId="28" hidden="1">{#N/A,#N/A,FALSE,"Pag.01"}</definedName>
    <definedName name="wrn.pag.013" localSheetId="29" hidden="1">{#N/A,#N/A,FALSE,"Pag.01"}</definedName>
    <definedName name="wrn.pag.013" localSheetId="31" hidden="1">{#N/A,#N/A,FALSE,"Pag.01"}</definedName>
    <definedName name="wrn.pag.013" localSheetId="32" hidden="1">{#N/A,#N/A,FALSE,"Pag.01"}</definedName>
    <definedName name="wrn.pag.013" localSheetId="36" hidden="1">{#N/A,#N/A,FALSE,"Pag.01"}</definedName>
    <definedName name="wrn.pag.013" hidden="1">{#N/A,#N/A,FALSE,"Pag.01"}</definedName>
    <definedName name="wrn.pag.0130" localSheetId="1" hidden="1">{#N/A,#N/A,FALSE,"Pag.01"}</definedName>
    <definedName name="wrn.pag.0130" localSheetId="15" hidden="1">{#N/A,#N/A,FALSE,"Pag.01"}</definedName>
    <definedName name="wrn.pag.0130" localSheetId="24" hidden="1">{#N/A,#N/A,FALSE,"Pag.01"}</definedName>
    <definedName name="wrn.pag.0130" localSheetId="27" hidden="1">{#N/A,#N/A,FALSE,"Pag.01"}</definedName>
    <definedName name="wrn.pag.0130" localSheetId="28" hidden="1">{#N/A,#N/A,FALSE,"Pag.01"}</definedName>
    <definedName name="wrn.pag.0130" localSheetId="29" hidden="1">{#N/A,#N/A,FALSE,"Pag.01"}</definedName>
    <definedName name="wrn.pag.0130" localSheetId="31" hidden="1">{#N/A,#N/A,FALSE,"Pag.01"}</definedName>
    <definedName name="wrn.pag.0130" localSheetId="32" hidden="1">{#N/A,#N/A,FALSE,"Pag.01"}</definedName>
    <definedName name="wrn.pag.0130" localSheetId="36" hidden="1">{#N/A,#N/A,FALSE,"Pag.01"}</definedName>
    <definedName name="wrn.pag.0130" hidden="1">{#N/A,#N/A,FALSE,"Pag.01"}</definedName>
    <definedName name="wrn.pag.0130000" localSheetId="1" hidden="1">{#N/A,#N/A,FALSE,"Pag.01"}</definedName>
    <definedName name="wrn.pag.0130000" localSheetId="15" hidden="1">{#N/A,#N/A,FALSE,"Pag.01"}</definedName>
    <definedName name="wrn.pag.0130000" localSheetId="24" hidden="1">{#N/A,#N/A,FALSE,"Pag.01"}</definedName>
    <definedName name="wrn.pag.0130000" localSheetId="27" hidden="1">{#N/A,#N/A,FALSE,"Pag.01"}</definedName>
    <definedName name="wrn.pag.0130000" localSheetId="28" hidden="1">{#N/A,#N/A,FALSE,"Pag.01"}</definedName>
    <definedName name="wrn.pag.0130000" localSheetId="29" hidden="1">{#N/A,#N/A,FALSE,"Pag.01"}</definedName>
    <definedName name="wrn.pag.0130000" localSheetId="31" hidden="1">{#N/A,#N/A,FALSE,"Pag.01"}</definedName>
    <definedName name="wrn.pag.0130000" localSheetId="32" hidden="1">{#N/A,#N/A,FALSE,"Pag.01"}</definedName>
    <definedName name="wrn.pag.0130000" localSheetId="36" hidden="1">{#N/A,#N/A,FALSE,"Pag.01"}</definedName>
    <definedName name="wrn.pag.0130000" hidden="1">{#N/A,#N/A,FALSE,"Pag.01"}</definedName>
    <definedName name="wrn.pag.014" localSheetId="1" hidden="1">{#N/A,#N/A,FALSE,"Pag.01"}</definedName>
    <definedName name="wrn.pag.014" localSheetId="15" hidden="1">{#N/A,#N/A,FALSE,"Pag.01"}</definedName>
    <definedName name="wrn.pag.014" localSheetId="24" hidden="1">{#N/A,#N/A,FALSE,"Pag.01"}</definedName>
    <definedName name="wrn.pag.014" localSheetId="27" hidden="1">{#N/A,#N/A,FALSE,"Pag.01"}</definedName>
    <definedName name="wrn.pag.014" localSheetId="28" hidden="1">{#N/A,#N/A,FALSE,"Pag.01"}</definedName>
    <definedName name="wrn.pag.014" localSheetId="29" hidden="1">{#N/A,#N/A,FALSE,"Pag.01"}</definedName>
    <definedName name="wrn.pag.014" localSheetId="31" hidden="1">{#N/A,#N/A,FALSE,"Pag.01"}</definedName>
    <definedName name="wrn.pag.014" localSheetId="32" hidden="1">{#N/A,#N/A,FALSE,"Pag.01"}</definedName>
    <definedName name="wrn.pag.014" localSheetId="36" hidden="1">{#N/A,#N/A,FALSE,"Pag.01"}</definedName>
    <definedName name="wrn.pag.014" hidden="1">{#N/A,#N/A,FALSE,"Pag.01"}</definedName>
    <definedName name="wrn.pag.0140" localSheetId="1" hidden="1">{#N/A,#N/A,FALSE,"Pag.01"}</definedName>
    <definedName name="wrn.pag.0140" localSheetId="15" hidden="1">{#N/A,#N/A,FALSE,"Pag.01"}</definedName>
    <definedName name="wrn.pag.0140" localSheetId="24" hidden="1">{#N/A,#N/A,FALSE,"Pag.01"}</definedName>
    <definedName name="wrn.pag.0140" localSheetId="27" hidden="1">{#N/A,#N/A,FALSE,"Pag.01"}</definedName>
    <definedName name="wrn.pag.0140" localSheetId="28" hidden="1">{#N/A,#N/A,FALSE,"Pag.01"}</definedName>
    <definedName name="wrn.pag.0140" localSheetId="29" hidden="1">{#N/A,#N/A,FALSE,"Pag.01"}</definedName>
    <definedName name="wrn.pag.0140" localSheetId="31" hidden="1">{#N/A,#N/A,FALSE,"Pag.01"}</definedName>
    <definedName name="wrn.pag.0140" localSheetId="32" hidden="1">{#N/A,#N/A,FALSE,"Pag.01"}</definedName>
    <definedName name="wrn.pag.0140" localSheetId="36" hidden="1">{#N/A,#N/A,FALSE,"Pag.01"}</definedName>
    <definedName name="wrn.pag.0140" hidden="1">{#N/A,#N/A,FALSE,"Pag.01"}</definedName>
    <definedName name="wrn.pag.0140000" localSheetId="1" hidden="1">{#N/A,#N/A,FALSE,"Pag.01"}</definedName>
    <definedName name="wrn.pag.0140000" localSheetId="15" hidden="1">{#N/A,#N/A,FALSE,"Pag.01"}</definedName>
    <definedName name="wrn.pag.0140000" localSheetId="24" hidden="1">{#N/A,#N/A,FALSE,"Pag.01"}</definedName>
    <definedName name="wrn.pag.0140000" localSheetId="27" hidden="1">{#N/A,#N/A,FALSE,"Pag.01"}</definedName>
    <definedName name="wrn.pag.0140000" localSheetId="28" hidden="1">{#N/A,#N/A,FALSE,"Pag.01"}</definedName>
    <definedName name="wrn.pag.0140000" localSheetId="29" hidden="1">{#N/A,#N/A,FALSE,"Pag.01"}</definedName>
    <definedName name="wrn.pag.0140000" localSheetId="31" hidden="1">{#N/A,#N/A,FALSE,"Pag.01"}</definedName>
    <definedName name="wrn.pag.0140000" localSheetId="32" hidden="1">{#N/A,#N/A,FALSE,"Pag.01"}</definedName>
    <definedName name="wrn.pag.0140000" localSheetId="36" hidden="1">{#N/A,#N/A,FALSE,"Pag.01"}</definedName>
    <definedName name="wrn.pag.0140000" hidden="1">{#N/A,#N/A,FALSE,"Pag.01"}</definedName>
    <definedName name="wrn.pag.0140563" localSheetId="1" hidden="1">{#N/A,#N/A,FALSE,"Pag.01"}</definedName>
    <definedName name="wrn.pag.0140563" localSheetId="15" hidden="1">{#N/A,#N/A,FALSE,"Pag.01"}</definedName>
    <definedName name="wrn.pag.0140563" localSheetId="24" hidden="1">{#N/A,#N/A,FALSE,"Pag.01"}</definedName>
    <definedName name="wrn.pag.0140563" localSheetId="27" hidden="1">{#N/A,#N/A,FALSE,"Pag.01"}</definedName>
    <definedName name="wrn.pag.0140563" localSheetId="28" hidden="1">{#N/A,#N/A,FALSE,"Pag.01"}</definedName>
    <definedName name="wrn.pag.0140563" localSheetId="29" hidden="1">{#N/A,#N/A,FALSE,"Pag.01"}</definedName>
    <definedName name="wrn.pag.0140563" localSheetId="31" hidden="1">{#N/A,#N/A,FALSE,"Pag.01"}</definedName>
    <definedName name="wrn.pag.0140563" localSheetId="32" hidden="1">{#N/A,#N/A,FALSE,"Pag.01"}</definedName>
    <definedName name="wrn.pag.0140563" localSheetId="36" hidden="1">{#N/A,#N/A,FALSE,"Pag.01"}</definedName>
    <definedName name="wrn.pag.0140563" hidden="1">{#N/A,#N/A,FALSE,"Pag.01"}</definedName>
    <definedName name="wrn.pag.0147456" localSheetId="1" hidden="1">{#N/A,#N/A,FALSE,"Pag.01"}</definedName>
    <definedName name="wrn.pag.0147456" localSheetId="15" hidden="1">{#N/A,#N/A,FALSE,"Pag.01"}</definedName>
    <definedName name="wrn.pag.0147456" localSheetId="24" hidden="1">{#N/A,#N/A,FALSE,"Pag.01"}</definedName>
    <definedName name="wrn.pag.0147456" localSheetId="27" hidden="1">{#N/A,#N/A,FALSE,"Pag.01"}</definedName>
    <definedName name="wrn.pag.0147456" localSheetId="28" hidden="1">{#N/A,#N/A,FALSE,"Pag.01"}</definedName>
    <definedName name="wrn.pag.0147456" localSheetId="29" hidden="1">{#N/A,#N/A,FALSE,"Pag.01"}</definedName>
    <definedName name="wrn.pag.0147456" localSheetId="31" hidden="1">{#N/A,#N/A,FALSE,"Pag.01"}</definedName>
    <definedName name="wrn.pag.0147456" localSheetId="32" hidden="1">{#N/A,#N/A,FALSE,"Pag.01"}</definedName>
    <definedName name="wrn.pag.0147456" localSheetId="36" hidden="1">{#N/A,#N/A,FALSE,"Pag.01"}</definedName>
    <definedName name="wrn.pag.0147456" hidden="1">{#N/A,#N/A,FALSE,"Pag.01"}</definedName>
    <definedName name="wrn.pag.015" localSheetId="1" hidden="1">{#N/A,#N/A,FALSE,"Pag.01"}</definedName>
    <definedName name="wrn.pag.015" localSheetId="15" hidden="1">{#N/A,#N/A,FALSE,"Pag.01"}</definedName>
    <definedName name="wrn.pag.015" localSheetId="24" hidden="1">{#N/A,#N/A,FALSE,"Pag.01"}</definedName>
    <definedName name="wrn.pag.015" localSheetId="27" hidden="1">{#N/A,#N/A,FALSE,"Pag.01"}</definedName>
    <definedName name="wrn.pag.015" localSheetId="28" hidden="1">{#N/A,#N/A,FALSE,"Pag.01"}</definedName>
    <definedName name="wrn.pag.015" localSheetId="29" hidden="1">{#N/A,#N/A,FALSE,"Pag.01"}</definedName>
    <definedName name="wrn.pag.015" localSheetId="31" hidden="1">{#N/A,#N/A,FALSE,"Pag.01"}</definedName>
    <definedName name="wrn.pag.015" localSheetId="32" hidden="1">{#N/A,#N/A,FALSE,"Pag.01"}</definedName>
    <definedName name="wrn.pag.015" localSheetId="36" hidden="1">{#N/A,#N/A,FALSE,"Pag.01"}</definedName>
    <definedName name="wrn.pag.015" hidden="1">{#N/A,#N/A,FALSE,"Pag.01"}</definedName>
    <definedName name="wrn.pag.0150" localSheetId="1" hidden="1">{#N/A,#N/A,FALSE,"Pag.01"}</definedName>
    <definedName name="wrn.pag.0150" localSheetId="15" hidden="1">{#N/A,#N/A,FALSE,"Pag.01"}</definedName>
    <definedName name="wrn.pag.0150" localSheetId="24" hidden="1">{#N/A,#N/A,FALSE,"Pag.01"}</definedName>
    <definedName name="wrn.pag.0150" localSheetId="27" hidden="1">{#N/A,#N/A,FALSE,"Pag.01"}</definedName>
    <definedName name="wrn.pag.0150" localSheetId="28" hidden="1">{#N/A,#N/A,FALSE,"Pag.01"}</definedName>
    <definedName name="wrn.pag.0150" localSheetId="29" hidden="1">{#N/A,#N/A,FALSE,"Pag.01"}</definedName>
    <definedName name="wrn.pag.0150" localSheetId="31" hidden="1">{#N/A,#N/A,FALSE,"Pag.01"}</definedName>
    <definedName name="wrn.pag.0150" localSheetId="32" hidden="1">{#N/A,#N/A,FALSE,"Pag.01"}</definedName>
    <definedName name="wrn.pag.0150" localSheetId="36" hidden="1">{#N/A,#N/A,FALSE,"Pag.01"}</definedName>
    <definedName name="wrn.pag.0150" hidden="1">{#N/A,#N/A,FALSE,"Pag.01"}</definedName>
    <definedName name="wrn.pag.01500000" localSheetId="1" hidden="1">{#N/A,#N/A,FALSE,"Pag.01"}</definedName>
    <definedName name="wrn.pag.01500000" localSheetId="15" hidden="1">{#N/A,#N/A,FALSE,"Pag.01"}</definedName>
    <definedName name="wrn.pag.01500000" localSheetId="24" hidden="1">{#N/A,#N/A,FALSE,"Pag.01"}</definedName>
    <definedName name="wrn.pag.01500000" localSheetId="27" hidden="1">{#N/A,#N/A,FALSE,"Pag.01"}</definedName>
    <definedName name="wrn.pag.01500000" localSheetId="28" hidden="1">{#N/A,#N/A,FALSE,"Pag.01"}</definedName>
    <definedName name="wrn.pag.01500000" localSheetId="29" hidden="1">{#N/A,#N/A,FALSE,"Pag.01"}</definedName>
    <definedName name="wrn.pag.01500000" localSheetId="31" hidden="1">{#N/A,#N/A,FALSE,"Pag.01"}</definedName>
    <definedName name="wrn.pag.01500000" localSheetId="32" hidden="1">{#N/A,#N/A,FALSE,"Pag.01"}</definedName>
    <definedName name="wrn.pag.01500000" localSheetId="36" hidden="1">{#N/A,#N/A,FALSE,"Pag.01"}</definedName>
    <definedName name="wrn.pag.01500000" hidden="1">{#N/A,#N/A,FALSE,"Pag.01"}</definedName>
    <definedName name="wrn.pag.015320" localSheetId="1" hidden="1">{#N/A,#N/A,FALSE,"Pag.01"}</definedName>
    <definedName name="wrn.pag.015320" localSheetId="15" hidden="1">{#N/A,#N/A,FALSE,"Pag.01"}</definedName>
    <definedName name="wrn.pag.015320" localSheetId="24" hidden="1">{#N/A,#N/A,FALSE,"Pag.01"}</definedName>
    <definedName name="wrn.pag.015320" localSheetId="27" hidden="1">{#N/A,#N/A,FALSE,"Pag.01"}</definedName>
    <definedName name="wrn.pag.015320" localSheetId="28" hidden="1">{#N/A,#N/A,FALSE,"Pag.01"}</definedName>
    <definedName name="wrn.pag.015320" localSheetId="29" hidden="1">{#N/A,#N/A,FALSE,"Pag.01"}</definedName>
    <definedName name="wrn.pag.015320" localSheetId="31" hidden="1">{#N/A,#N/A,FALSE,"Pag.01"}</definedName>
    <definedName name="wrn.pag.015320" localSheetId="32" hidden="1">{#N/A,#N/A,FALSE,"Pag.01"}</definedName>
    <definedName name="wrn.pag.015320" localSheetId="36" hidden="1">{#N/A,#N/A,FALSE,"Pag.01"}</definedName>
    <definedName name="wrn.pag.015320" hidden="1">{#N/A,#N/A,FALSE,"Pag.01"}</definedName>
    <definedName name="wrn.pag.015468" localSheetId="1" hidden="1">{#N/A,#N/A,FALSE,"Pag.01"}</definedName>
    <definedName name="wrn.pag.015468" localSheetId="15" hidden="1">{#N/A,#N/A,FALSE,"Pag.01"}</definedName>
    <definedName name="wrn.pag.015468" localSheetId="24" hidden="1">{#N/A,#N/A,FALSE,"Pag.01"}</definedName>
    <definedName name="wrn.pag.015468" localSheetId="27" hidden="1">{#N/A,#N/A,FALSE,"Pag.01"}</definedName>
    <definedName name="wrn.pag.015468" localSheetId="28" hidden="1">{#N/A,#N/A,FALSE,"Pag.01"}</definedName>
    <definedName name="wrn.pag.015468" localSheetId="29" hidden="1">{#N/A,#N/A,FALSE,"Pag.01"}</definedName>
    <definedName name="wrn.pag.015468" localSheetId="31" hidden="1">{#N/A,#N/A,FALSE,"Pag.01"}</definedName>
    <definedName name="wrn.pag.015468" localSheetId="32" hidden="1">{#N/A,#N/A,FALSE,"Pag.01"}</definedName>
    <definedName name="wrn.pag.015468" localSheetId="36" hidden="1">{#N/A,#N/A,FALSE,"Pag.01"}</definedName>
    <definedName name="wrn.pag.015468" hidden="1">{#N/A,#N/A,FALSE,"Pag.01"}</definedName>
    <definedName name="wrn.pag.016" localSheetId="1" hidden="1">{#N/A,#N/A,FALSE,"Pag.01"}</definedName>
    <definedName name="wrn.pag.016" localSheetId="15" hidden="1">{#N/A,#N/A,FALSE,"Pag.01"}</definedName>
    <definedName name="wrn.pag.016" localSheetId="24" hidden="1">{#N/A,#N/A,FALSE,"Pag.01"}</definedName>
    <definedName name="wrn.pag.016" localSheetId="27" hidden="1">{#N/A,#N/A,FALSE,"Pag.01"}</definedName>
    <definedName name="wrn.pag.016" localSheetId="28" hidden="1">{#N/A,#N/A,FALSE,"Pag.01"}</definedName>
    <definedName name="wrn.pag.016" localSheetId="29" hidden="1">{#N/A,#N/A,FALSE,"Pag.01"}</definedName>
    <definedName name="wrn.pag.016" localSheetId="31" hidden="1">{#N/A,#N/A,FALSE,"Pag.01"}</definedName>
    <definedName name="wrn.pag.016" localSheetId="32" hidden="1">{#N/A,#N/A,FALSE,"Pag.01"}</definedName>
    <definedName name="wrn.pag.016" localSheetId="36" hidden="1">{#N/A,#N/A,FALSE,"Pag.01"}</definedName>
    <definedName name="wrn.pag.016" hidden="1">{#N/A,#N/A,FALSE,"Pag.01"}</definedName>
    <definedName name="wrn.pag.0160" localSheetId="1" hidden="1">{#N/A,#N/A,FALSE,"Pag.01"}</definedName>
    <definedName name="wrn.pag.0160" localSheetId="15" hidden="1">{#N/A,#N/A,FALSE,"Pag.01"}</definedName>
    <definedName name="wrn.pag.0160" localSheetId="24" hidden="1">{#N/A,#N/A,FALSE,"Pag.01"}</definedName>
    <definedName name="wrn.pag.0160" localSheetId="27" hidden="1">{#N/A,#N/A,FALSE,"Pag.01"}</definedName>
    <definedName name="wrn.pag.0160" localSheetId="28" hidden="1">{#N/A,#N/A,FALSE,"Pag.01"}</definedName>
    <definedName name="wrn.pag.0160" localSheetId="29" hidden="1">{#N/A,#N/A,FALSE,"Pag.01"}</definedName>
    <definedName name="wrn.pag.0160" localSheetId="31" hidden="1">{#N/A,#N/A,FALSE,"Pag.01"}</definedName>
    <definedName name="wrn.pag.0160" localSheetId="32" hidden="1">{#N/A,#N/A,FALSE,"Pag.01"}</definedName>
    <definedName name="wrn.pag.0160" localSheetId="36" hidden="1">{#N/A,#N/A,FALSE,"Pag.01"}</definedName>
    <definedName name="wrn.pag.0160" hidden="1">{#N/A,#N/A,FALSE,"Pag.01"}</definedName>
    <definedName name="wrn.pag.016000" localSheetId="1" hidden="1">{#N/A,#N/A,FALSE,"Pag.01"}</definedName>
    <definedName name="wrn.pag.016000" localSheetId="15" hidden="1">{#N/A,#N/A,FALSE,"Pag.01"}</definedName>
    <definedName name="wrn.pag.016000" localSheetId="24" hidden="1">{#N/A,#N/A,FALSE,"Pag.01"}</definedName>
    <definedName name="wrn.pag.016000" localSheetId="27" hidden="1">{#N/A,#N/A,FALSE,"Pag.01"}</definedName>
    <definedName name="wrn.pag.016000" localSheetId="28" hidden="1">{#N/A,#N/A,FALSE,"Pag.01"}</definedName>
    <definedName name="wrn.pag.016000" localSheetId="29" hidden="1">{#N/A,#N/A,FALSE,"Pag.01"}</definedName>
    <definedName name="wrn.pag.016000" localSheetId="31" hidden="1">{#N/A,#N/A,FALSE,"Pag.01"}</definedName>
    <definedName name="wrn.pag.016000" localSheetId="32" hidden="1">{#N/A,#N/A,FALSE,"Pag.01"}</definedName>
    <definedName name="wrn.pag.016000" localSheetId="36" hidden="1">{#N/A,#N/A,FALSE,"Pag.01"}</definedName>
    <definedName name="wrn.pag.016000" hidden="1">{#N/A,#N/A,FALSE,"Pag.01"}</definedName>
    <definedName name="wrn.pag.01603254" localSheetId="1" hidden="1">{#N/A,#N/A,FALSE,"Pag.01"}</definedName>
    <definedName name="wrn.pag.01603254" localSheetId="15" hidden="1">{#N/A,#N/A,FALSE,"Pag.01"}</definedName>
    <definedName name="wrn.pag.01603254" localSheetId="24" hidden="1">{#N/A,#N/A,FALSE,"Pag.01"}</definedName>
    <definedName name="wrn.pag.01603254" localSheetId="27" hidden="1">{#N/A,#N/A,FALSE,"Pag.01"}</definedName>
    <definedName name="wrn.pag.01603254" localSheetId="28" hidden="1">{#N/A,#N/A,FALSE,"Pag.01"}</definedName>
    <definedName name="wrn.pag.01603254" localSheetId="29" hidden="1">{#N/A,#N/A,FALSE,"Pag.01"}</definedName>
    <definedName name="wrn.pag.01603254" localSheetId="31" hidden="1">{#N/A,#N/A,FALSE,"Pag.01"}</definedName>
    <definedName name="wrn.pag.01603254" localSheetId="32" hidden="1">{#N/A,#N/A,FALSE,"Pag.01"}</definedName>
    <definedName name="wrn.pag.01603254" localSheetId="36" hidden="1">{#N/A,#N/A,FALSE,"Pag.01"}</definedName>
    <definedName name="wrn.pag.01603254" hidden="1">{#N/A,#N/A,FALSE,"Pag.01"}</definedName>
    <definedName name="wrn.pag.0165487" localSheetId="1" hidden="1">{#N/A,#N/A,FALSE,"Pag.01"}</definedName>
    <definedName name="wrn.pag.0165487" localSheetId="15" hidden="1">{#N/A,#N/A,FALSE,"Pag.01"}</definedName>
    <definedName name="wrn.pag.0165487" localSheetId="24" hidden="1">{#N/A,#N/A,FALSE,"Pag.01"}</definedName>
    <definedName name="wrn.pag.0165487" localSheetId="27" hidden="1">{#N/A,#N/A,FALSE,"Pag.01"}</definedName>
    <definedName name="wrn.pag.0165487" localSheetId="28" hidden="1">{#N/A,#N/A,FALSE,"Pag.01"}</definedName>
    <definedName name="wrn.pag.0165487" localSheetId="29" hidden="1">{#N/A,#N/A,FALSE,"Pag.01"}</definedName>
    <definedName name="wrn.pag.0165487" localSheetId="31" hidden="1">{#N/A,#N/A,FALSE,"Pag.01"}</definedName>
    <definedName name="wrn.pag.0165487" localSheetId="32" hidden="1">{#N/A,#N/A,FALSE,"Pag.01"}</definedName>
    <definedName name="wrn.pag.0165487" localSheetId="36" hidden="1">{#N/A,#N/A,FALSE,"Pag.01"}</definedName>
    <definedName name="wrn.pag.0165487" hidden="1">{#N/A,#N/A,FALSE,"Pag.01"}</definedName>
    <definedName name="wrn.pag.017" localSheetId="1" hidden="1">{#N/A,#N/A,FALSE,"Pag.01"}</definedName>
    <definedName name="wrn.pag.017" localSheetId="15" hidden="1">{#N/A,#N/A,FALSE,"Pag.01"}</definedName>
    <definedName name="wrn.pag.017" localSheetId="24" hidden="1">{#N/A,#N/A,FALSE,"Pag.01"}</definedName>
    <definedName name="wrn.pag.017" localSheetId="27" hidden="1">{#N/A,#N/A,FALSE,"Pag.01"}</definedName>
    <definedName name="wrn.pag.017" localSheetId="28" hidden="1">{#N/A,#N/A,FALSE,"Pag.01"}</definedName>
    <definedName name="wrn.pag.017" localSheetId="29" hidden="1">{#N/A,#N/A,FALSE,"Pag.01"}</definedName>
    <definedName name="wrn.pag.017" localSheetId="31" hidden="1">{#N/A,#N/A,FALSE,"Pag.01"}</definedName>
    <definedName name="wrn.pag.017" localSheetId="32" hidden="1">{#N/A,#N/A,FALSE,"Pag.01"}</definedName>
    <definedName name="wrn.pag.017" localSheetId="36" hidden="1">{#N/A,#N/A,FALSE,"Pag.01"}</definedName>
    <definedName name="wrn.pag.017" hidden="1">{#N/A,#N/A,FALSE,"Pag.01"}</definedName>
    <definedName name="wrn.pag.0170" localSheetId="1" hidden="1">{#N/A,#N/A,FALSE,"Pag.01"}</definedName>
    <definedName name="wrn.pag.0170" localSheetId="15" hidden="1">{#N/A,#N/A,FALSE,"Pag.01"}</definedName>
    <definedName name="wrn.pag.0170" localSheetId="24" hidden="1">{#N/A,#N/A,FALSE,"Pag.01"}</definedName>
    <definedName name="wrn.pag.0170" localSheetId="27" hidden="1">{#N/A,#N/A,FALSE,"Pag.01"}</definedName>
    <definedName name="wrn.pag.0170" localSheetId="28" hidden="1">{#N/A,#N/A,FALSE,"Pag.01"}</definedName>
    <definedName name="wrn.pag.0170" localSheetId="29" hidden="1">{#N/A,#N/A,FALSE,"Pag.01"}</definedName>
    <definedName name="wrn.pag.0170" localSheetId="31" hidden="1">{#N/A,#N/A,FALSE,"Pag.01"}</definedName>
    <definedName name="wrn.pag.0170" localSheetId="32" hidden="1">{#N/A,#N/A,FALSE,"Pag.01"}</definedName>
    <definedName name="wrn.pag.0170" localSheetId="36" hidden="1">{#N/A,#N/A,FALSE,"Pag.01"}</definedName>
    <definedName name="wrn.pag.0170" hidden="1">{#N/A,#N/A,FALSE,"Pag.01"}</definedName>
    <definedName name="wrn.pag.017000" localSheetId="1" hidden="1">{#N/A,#N/A,FALSE,"Pag.01"}</definedName>
    <definedName name="wrn.pag.017000" localSheetId="15" hidden="1">{#N/A,#N/A,FALSE,"Pag.01"}</definedName>
    <definedName name="wrn.pag.017000" localSheetId="24" hidden="1">{#N/A,#N/A,FALSE,"Pag.01"}</definedName>
    <definedName name="wrn.pag.017000" localSheetId="27" hidden="1">{#N/A,#N/A,FALSE,"Pag.01"}</definedName>
    <definedName name="wrn.pag.017000" localSheetId="28" hidden="1">{#N/A,#N/A,FALSE,"Pag.01"}</definedName>
    <definedName name="wrn.pag.017000" localSheetId="29" hidden="1">{#N/A,#N/A,FALSE,"Pag.01"}</definedName>
    <definedName name="wrn.pag.017000" localSheetId="31" hidden="1">{#N/A,#N/A,FALSE,"Pag.01"}</definedName>
    <definedName name="wrn.pag.017000" localSheetId="32" hidden="1">{#N/A,#N/A,FALSE,"Pag.01"}</definedName>
    <definedName name="wrn.pag.017000" localSheetId="36" hidden="1">{#N/A,#N/A,FALSE,"Pag.01"}</definedName>
    <definedName name="wrn.pag.017000" hidden="1">{#N/A,#N/A,FALSE,"Pag.01"}</definedName>
    <definedName name="wrn.pag.018" localSheetId="1" hidden="1">{#N/A,#N/A,FALSE,"Pag.01"}</definedName>
    <definedName name="wrn.pag.018" localSheetId="15" hidden="1">{#N/A,#N/A,FALSE,"Pag.01"}</definedName>
    <definedName name="wrn.pag.018" localSheetId="24" hidden="1">{#N/A,#N/A,FALSE,"Pag.01"}</definedName>
    <definedName name="wrn.pag.018" localSheetId="27" hidden="1">{#N/A,#N/A,FALSE,"Pag.01"}</definedName>
    <definedName name="wrn.pag.018" localSheetId="28" hidden="1">{#N/A,#N/A,FALSE,"Pag.01"}</definedName>
    <definedName name="wrn.pag.018" localSheetId="29" hidden="1">{#N/A,#N/A,FALSE,"Pag.01"}</definedName>
    <definedName name="wrn.pag.018" localSheetId="31" hidden="1">{#N/A,#N/A,FALSE,"Pag.01"}</definedName>
    <definedName name="wrn.pag.018" localSheetId="32" hidden="1">{#N/A,#N/A,FALSE,"Pag.01"}</definedName>
    <definedName name="wrn.pag.018" localSheetId="36" hidden="1">{#N/A,#N/A,FALSE,"Pag.01"}</definedName>
    <definedName name="wrn.pag.018" hidden="1">{#N/A,#N/A,FALSE,"Pag.01"}</definedName>
    <definedName name="wrn.pag.018000" localSheetId="1" hidden="1">{#N/A,#N/A,FALSE,"Pag.01"}</definedName>
    <definedName name="wrn.pag.018000" localSheetId="15" hidden="1">{#N/A,#N/A,FALSE,"Pag.01"}</definedName>
    <definedName name="wrn.pag.018000" localSheetId="24" hidden="1">{#N/A,#N/A,FALSE,"Pag.01"}</definedName>
    <definedName name="wrn.pag.018000" localSheetId="27" hidden="1">{#N/A,#N/A,FALSE,"Pag.01"}</definedName>
    <definedName name="wrn.pag.018000" localSheetId="28" hidden="1">{#N/A,#N/A,FALSE,"Pag.01"}</definedName>
    <definedName name="wrn.pag.018000" localSheetId="29" hidden="1">{#N/A,#N/A,FALSE,"Pag.01"}</definedName>
    <definedName name="wrn.pag.018000" localSheetId="31" hidden="1">{#N/A,#N/A,FALSE,"Pag.01"}</definedName>
    <definedName name="wrn.pag.018000" localSheetId="32" hidden="1">{#N/A,#N/A,FALSE,"Pag.01"}</definedName>
    <definedName name="wrn.pag.018000" localSheetId="36" hidden="1">{#N/A,#N/A,FALSE,"Pag.01"}</definedName>
    <definedName name="wrn.pag.018000" hidden="1">{#N/A,#N/A,FALSE,"Pag.01"}</definedName>
    <definedName name="wrn.pag.02" localSheetId="1" hidden="1">{#N/A,#N/A,FALSE,"Pag.01"}</definedName>
    <definedName name="wrn.pag.02" localSheetId="15" hidden="1">{#N/A,#N/A,FALSE,"Pag.01"}</definedName>
    <definedName name="wrn.pag.02" localSheetId="24" hidden="1">{#N/A,#N/A,FALSE,"Pag.01"}</definedName>
    <definedName name="wrn.pag.02" localSheetId="27" hidden="1">{#N/A,#N/A,FALSE,"Pag.01"}</definedName>
    <definedName name="wrn.pag.02" localSheetId="28" hidden="1">{#N/A,#N/A,FALSE,"Pag.01"}</definedName>
    <definedName name="wrn.pag.02" localSheetId="29" hidden="1">{#N/A,#N/A,FALSE,"Pag.01"}</definedName>
    <definedName name="wrn.pag.02" localSheetId="31" hidden="1">{#N/A,#N/A,FALSE,"Pag.01"}</definedName>
    <definedName name="wrn.pag.02" localSheetId="32" hidden="1">{#N/A,#N/A,FALSE,"Pag.01"}</definedName>
    <definedName name="wrn.pag.02" localSheetId="36" hidden="1">{#N/A,#N/A,FALSE,"Pag.01"}</definedName>
    <definedName name="wrn.pag.02" hidden="1">{#N/A,#N/A,FALSE,"Pag.01"}</definedName>
    <definedName name="wrn.pag.020" localSheetId="1" hidden="1">{#N/A,#N/A,FALSE,"Pag.01"}</definedName>
    <definedName name="wrn.pag.020" localSheetId="15" hidden="1">{#N/A,#N/A,FALSE,"Pag.01"}</definedName>
    <definedName name="wrn.pag.020" localSheetId="24" hidden="1">{#N/A,#N/A,FALSE,"Pag.01"}</definedName>
    <definedName name="wrn.pag.020" localSheetId="27" hidden="1">{#N/A,#N/A,FALSE,"Pag.01"}</definedName>
    <definedName name="wrn.pag.020" localSheetId="28" hidden="1">{#N/A,#N/A,FALSE,"Pag.01"}</definedName>
    <definedName name="wrn.pag.020" localSheetId="29" hidden="1">{#N/A,#N/A,FALSE,"Pag.01"}</definedName>
    <definedName name="wrn.pag.020" localSheetId="31" hidden="1">{#N/A,#N/A,FALSE,"Pag.01"}</definedName>
    <definedName name="wrn.pag.020" localSheetId="32" hidden="1">{#N/A,#N/A,FALSE,"Pag.01"}</definedName>
    <definedName name="wrn.pag.020" localSheetId="36" hidden="1">{#N/A,#N/A,FALSE,"Pag.01"}</definedName>
    <definedName name="wrn.pag.020" hidden="1">{#N/A,#N/A,FALSE,"Pag.01"}</definedName>
    <definedName name="wrn.pag.020000" localSheetId="1" hidden="1">{#N/A,#N/A,FALSE,"Pag.01"}</definedName>
    <definedName name="wrn.pag.020000" localSheetId="15" hidden="1">{#N/A,#N/A,FALSE,"Pag.01"}</definedName>
    <definedName name="wrn.pag.020000" localSheetId="24" hidden="1">{#N/A,#N/A,FALSE,"Pag.01"}</definedName>
    <definedName name="wrn.pag.020000" localSheetId="27" hidden="1">{#N/A,#N/A,FALSE,"Pag.01"}</definedName>
    <definedName name="wrn.pag.020000" localSheetId="28" hidden="1">{#N/A,#N/A,FALSE,"Pag.01"}</definedName>
    <definedName name="wrn.pag.020000" localSheetId="29" hidden="1">{#N/A,#N/A,FALSE,"Pag.01"}</definedName>
    <definedName name="wrn.pag.020000" localSheetId="31" hidden="1">{#N/A,#N/A,FALSE,"Pag.01"}</definedName>
    <definedName name="wrn.pag.020000" localSheetId="32" hidden="1">{#N/A,#N/A,FALSE,"Pag.01"}</definedName>
    <definedName name="wrn.pag.020000" localSheetId="36" hidden="1">{#N/A,#N/A,FALSE,"Pag.01"}</definedName>
    <definedName name="wrn.pag.020000" hidden="1">{#N/A,#N/A,FALSE,"Pag.01"}</definedName>
    <definedName name="wrn.pag.02145" localSheetId="1" hidden="1">{#N/A,#N/A,FALSE,"Pag.01"}</definedName>
    <definedName name="wrn.pag.02145" localSheetId="15" hidden="1">{#N/A,#N/A,FALSE,"Pag.01"}</definedName>
    <definedName name="wrn.pag.02145" localSheetId="24" hidden="1">{#N/A,#N/A,FALSE,"Pag.01"}</definedName>
    <definedName name="wrn.pag.02145" localSheetId="27" hidden="1">{#N/A,#N/A,FALSE,"Pag.01"}</definedName>
    <definedName name="wrn.pag.02145" localSheetId="28" hidden="1">{#N/A,#N/A,FALSE,"Pag.01"}</definedName>
    <definedName name="wrn.pag.02145" localSheetId="29" hidden="1">{#N/A,#N/A,FALSE,"Pag.01"}</definedName>
    <definedName name="wrn.pag.02145" localSheetId="31" hidden="1">{#N/A,#N/A,FALSE,"Pag.01"}</definedName>
    <definedName name="wrn.pag.02145" localSheetId="32" hidden="1">{#N/A,#N/A,FALSE,"Pag.01"}</definedName>
    <definedName name="wrn.pag.02145" localSheetId="36" hidden="1">{#N/A,#N/A,FALSE,"Pag.01"}</definedName>
    <definedName name="wrn.pag.02145" hidden="1">{#N/A,#N/A,FALSE,"Pag.01"}</definedName>
    <definedName name="wrn.pag.0214567" localSheetId="1" hidden="1">{#N/A,#N/A,FALSE,"Pag.01"}</definedName>
    <definedName name="wrn.pag.0214567" localSheetId="15" hidden="1">{#N/A,#N/A,FALSE,"Pag.01"}</definedName>
    <definedName name="wrn.pag.0214567" localSheetId="24" hidden="1">{#N/A,#N/A,FALSE,"Pag.01"}</definedName>
    <definedName name="wrn.pag.0214567" localSheetId="27" hidden="1">{#N/A,#N/A,FALSE,"Pag.01"}</definedName>
    <definedName name="wrn.pag.0214567" localSheetId="28" hidden="1">{#N/A,#N/A,FALSE,"Pag.01"}</definedName>
    <definedName name="wrn.pag.0214567" localSheetId="29" hidden="1">{#N/A,#N/A,FALSE,"Pag.01"}</definedName>
    <definedName name="wrn.pag.0214567" localSheetId="31" hidden="1">{#N/A,#N/A,FALSE,"Pag.01"}</definedName>
    <definedName name="wrn.pag.0214567" localSheetId="32" hidden="1">{#N/A,#N/A,FALSE,"Pag.01"}</definedName>
    <definedName name="wrn.pag.0214567" localSheetId="36" hidden="1">{#N/A,#N/A,FALSE,"Pag.01"}</definedName>
    <definedName name="wrn.pag.0214567" hidden="1">{#N/A,#N/A,FALSE,"Pag.01"}</definedName>
    <definedName name="wrn.pag.02145879" localSheetId="1" hidden="1">{#N/A,#N/A,FALSE,"Pag.01"}</definedName>
    <definedName name="wrn.pag.02145879" localSheetId="15" hidden="1">{#N/A,#N/A,FALSE,"Pag.01"}</definedName>
    <definedName name="wrn.pag.02145879" localSheetId="24" hidden="1">{#N/A,#N/A,FALSE,"Pag.01"}</definedName>
    <definedName name="wrn.pag.02145879" localSheetId="27" hidden="1">{#N/A,#N/A,FALSE,"Pag.01"}</definedName>
    <definedName name="wrn.pag.02145879" localSheetId="28" hidden="1">{#N/A,#N/A,FALSE,"Pag.01"}</definedName>
    <definedName name="wrn.pag.02145879" localSheetId="29" hidden="1">{#N/A,#N/A,FALSE,"Pag.01"}</definedName>
    <definedName name="wrn.pag.02145879" localSheetId="31" hidden="1">{#N/A,#N/A,FALSE,"Pag.01"}</definedName>
    <definedName name="wrn.pag.02145879" localSheetId="32" hidden="1">{#N/A,#N/A,FALSE,"Pag.01"}</definedName>
    <definedName name="wrn.pag.02145879" localSheetId="36" hidden="1">{#N/A,#N/A,FALSE,"Pag.01"}</definedName>
    <definedName name="wrn.pag.02145879" hidden="1">{#N/A,#N/A,FALSE,"Pag.01"}</definedName>
    <definedName name="wrn.pag.02325478" localSheetId="1" hidden="1">{#N/A,#N/A,FALSE,"Pag.01"}</definedName>
    <definedName name="wrn.pag.02325478" localSheetId="15" hidden="1">{#N/A,#N/A,FALSE,"Pag.01"}</definedName>
    <definedName name="wrn.pag.02325478" localSheetId="24" hidden="1">{#N/A,#N/A,FALSE,"Pag.01"}</definedName>
    <definedName name="wrn.pag.02325478" localSheetId="27" hidden="1">{#N/A,#N/A,FALSE,"Pag.01"}</definedName>
    <definedName name="wrn.pag.02325478" localSheetId="28" hidden="1">{#N/A,#N/A,FALSE,"Pag.01"}</definedName>
    <definedName name="wrn.pag.02325478" localSheetId="29" hidden="1">{#N/A,#N/A,FALSE,"Pag.01"}</definedName>
    <definedName name="wrn.pag.02325478" localSheetId="31" hidden="1">{#N/A,#N/A,FALSE,"Pag.01"}</definedName>
    <definedName name="wrn.pag.02325478" localSheetId="32" hidden="1">{#N/A,#N/A,FALSE,"Pag.01"}</definedName>
    <definedName name="wrn.pag.02325478" localSheetId="36" hidden="1">{#N/A,#N/A,FALSE,"Pag.01"}</definedName>
    <definedName name="wrn.pag.02325478" hidden="1">{#N/A,#N/A,FALSE,"Pag.01"}</definedName>
    <definedName name="wrn.pag.025" localSheetId="1" hidden="1">{#N/A,#N/A,FALSE,"Pag.01"}</definedName>
    <definedName name="wrn.pag.025" localSheetId="15" hidden="1">{#N/A,#N/A,FALSE,"Pag.01"}</definedName>
    <definedName name="wrn.pag.025" localSheetId="24" hidden="1">{#N/A,#N/A,FALSE,"Pag.01"}</definedName>
    <definedName name="wrn.pag.025" localSheetId="27" hidden="1">{#N/A,#N/A,FALSE,"Pag.01"}</definedName>
    <definedName name="wrn.pag.025" localSheetId="28" hidden="1">{#N/A,#N/A,FALSE,"Pag.01"}</definedName>
    <definedName name="wrn.pag.025" localSheetId="29" hidden="1">{#N/A,#N/A,FALSE,"Pag.01"}</definedName>
    <definedName name="wrn.pag.025" localSheetId="31" hidden="1">{#N/A,#N/A,FALSE,"Pag.01"}</definedName>
    <definedName name="wrn.pag.025" localSheetId="32" hidden="1">{#N/A,#N/A,FALSE,"Pag.01"}</definedName>
    <definedName name="wrn.pag.025" localSheetId="36" hidden="1">{#N/A,#N/A,FALSE,"Pag.01"}</definedName>
    <definedName name="wrn.pag.025" hidden="1">{#N/A,#N/A,FALSE,"Pag.01"}</definedName>
    <definedName name="wrn.pag.025000" localSheetId="1" hidden="1">{#N/A,#N/A,FALSE,"Pag.01"}</definedName>
    <definedName name="wrn.pag.025000" localSheetId="15" hidden="1">{#N/A,#N/A,FALSE,"Pag.01"}</definedName>
    <definedName name="wrn.pag.025000" localSheetId="24" hidden="1">{#N/A,#N/A,FALSE,"Pag.01"}</definedName>
    <definedName name="wrn.pag.025000" localSheetId="27" hidden="1">{#N/A,#N/A,FALSE,"Pag.01"}</definedName>
    <definedName name="wrn.pag.025000" localSheetId="28" hidden="1">{#N/A,#N/A,FALSE,"Pag.01"}</definedName>
    <definedName name="wrn.pag.025000" localSheetId="29" hidden="1">{#N/A,#N/A,FALSE,"Pag.01"}</definedName>
    <definedName name="wrn.pag.025000" localSheetId="31" hidden="1">{#N/A,#N/A,FALSE,"Pag.01"}</definedName>
    <definedName name="wrn.pag.025000" localSheetId="32" hidden="1">{#N/A,#N/A,FALSE,"Pag.01"}</definedName>
    <definedName name="wrn.pag.025000" localSheetId="36" hidden="1">{#N/A,#N/A,FALSE,"Pag.01"}</definedName>
    <definedName name="wrn.pag.025000" hidden="1">{#N/A,#N/A,FALSE,"Pag.01"}</definedName>
    <definedName name="wrn.pag.025476" localSheetId="1" hidden="1">{#N/A,#N/A,FALSE,"Pag.01"}</definedName>
    <definedName name="wrn.pag.025476" localSheetId="15" hidden="1">{#N/A,#N/A,FALSE,"Pag.01"}</definedName>
    <definedName name="wrn.pag.025476" localSheetId="24" hidden="1">{#N/A,#N/A,FALSE,"Pag.01"}</definedName>
    <definedName name="wrn.pag.025476" localSheetId="27" hidden="1">{#N/A,#N/A,FALSE,"Pag.01"}</definedName>
    <definedName name="wrn.pag.025476" localSheetId="28" hidden="1">{#N/A,#N/A,FALSE,"Pag.01"}</definedName>
    <definedName name="wrn.pag.025476" localSheetId="29" hidden="1">{#N/A,#N/A,FALSE,"Pag.01"}</definedName>
    <definedName name="wrn.pag.025476" localSheetId="31" hidden="1">{#N/A,#N/A,FALSE,"Pag.01"}</definedName>
    <definedName name="wrn.pag.025476" localSheetId="32" hidden="1">{#N/A,#N/A,FALSE,"Pag.01"}</definedName>
    <definedName name="wrn.pag.025476" localSheetId="36" hidden="1">{#N/A,#N/A,FALSE,"Pag.01"}</definedName>
    <definedName name="wrn.pag.025476" hidden="1">{#N/A,#N/A,FALSE,"Pag.01"}</definedName>
    <definedName name="wrn.pag.02564789" localSheetId="1" hidden="1">{#N/A,#N/A,FALSE,"Pag.01"}</definedName>
    <definedName name="wrn.pag.02564789" localSheetId="15" hidden="1">{#N/A,#N/A,FALSE,"Pag.01"}</definedName>
    <definedName name="wrn.pag.02564789" localSheetId="24" hidden="1">{#N/A,#N/A,FALSE,"Pag.01"}</definedName>
    <definedName name="wrn.pag.02564789" localSheetId="27" hidden="1">{#N/A,#N/A,FALSE,"Pag.01"}</definedName>
    <definedName name="wrn.pag.02564789" localSheetId="28" hidden="1">{#N/A,#N/A,FALSE,"Pag.01"}</definedName>
    <definedName name="wrn.pag.02564789" localSheetId="29" hidden="1">{#N/A,#N/A,FALSE,"Pag.01"}</definedName>
    <definedName name="wrn.pag.02564789" localSheetId="31" hidden="1">{#N/A,#N/A,FALSE,"Pag.01"}</definedName>
    <definedName name="wrn.pag.02564789" localSheetId="32" hidden="1">{#N/A,#N/A,FALSE,"Pag.01"}</definedName>
    <definedName name="wrn.pag.02564789" localSheetId="36" hidden="1">{#N/A,#N/A,FALSE,"Pag.01"}</definedName>
    <definedName name="wrn.pag.02564789" hidden="1">{#N/A,#N/A,FALSE,"Pag.01"}</definedName>
    <definedName name="wrn.pag.03" localSheetId="1" hidden="1">{#N/A,#N/A,FALSE,"Pag.01"}</definedName>
    <definedName name="wrn.pag.03" localSheetId="15" hidden="1">{#N/A,#N/A,FALSE,"Pag.01"}</definedName>
    <definedName name="wrn.pag.03" localSheetId="24" hidden="1">{#N/A,#N/A,FALSE,"Pag.01"}</definedName>
    <definedName name="wrn.pag.03" localSheetId="27" hidden="1">{#N/A,#N/A,FALSE,"Pag.01"}</definedName>
    <definedName name="wrn.pag.03" localSheetId="28" hidden="1">{#N/A,#N/A,FALSE,"Pag.01"}</definedName>
    <definedName name="wrn.pag.03" localSheetId="29" hidden="1">{#N/A,#N/A,FALSE,"Pag.01"}</definedName>
    <definedName name="wrn.pag.03" localSheetId="31" hidden="1">{#N/A,#N/A,FALSE,"Pag.01"}</definedName>
    <definedName name="wrn.pag.03" localSheetId="32" hidden="1">{#N/A,#N/A,FALSE,"Pag.01"}</definedName>
    <definedName name="wrn.pag.03" localSheetId="36" hidden="1">{#N/A,#N/A,FALSE,"Pag.01"}</definedName>
    <definedName name="wrn.pag.03" hidden="1">{#N/A,#N/A,FALSE,"Pag.01"}</definedName>
    <definedName name="wrn.pag.030" localSheetId="1" hidden="1">{#N/A,#N/A,FALSE,"Pag.01"}</definedName>
    <definedName name="wrn.pag.030" localSheetId="15" hidden="1">{#N/A,#N/A,FALSE,"Pag.01"}</definedName>
    <definedName name="wrn.pag.030" localSheetId="24" hidden="1">{#N/A,#N/A,FALSE,"Pag.01"}</definedName>
    <definedName name="wrn.pag.030" localSheetId="27" hidden="1">{#N/A,#N/A,FALSE,"Pag.01"}</definedName>
    <definedName name="wrn.pag.030" localSheetId="28" hidden="1">{#N/A,#N/A,FALSE,"Pag.01"}</definedName>
    <definedName name="wrn.pag.030" localSheetId="29" hidden="1">{#N/A,#N/A,FALSE,"Pag.01"}</definedName>
    <definedName name="wrn.pag.030" localSheetId="31" hidden="1">{#N/A,#N/A,FALSE,"Pag.01"}</definedName>
    <definedName name="wrn.pag.030" localSheetId="32" hidden="1">{#N/A,#N/A,FALSE,"Pag.01"}</definedName>
    <definedName name="wrn.pag.030" localSheetId="36" hidden="1">{#N/A,#N/A,FALSE,"Pag.01"}</definedName>
    <definedName name="wrn.pag.030" hidden="1">{#N/A,#N/A,FALSE,"Pag.01"}</definedName>
    <definedName name="wrn.pag.0300" localSheetId="1" hidden="1">{#N/A,#N/A,FALSE,"Pag.01"}</definedName>
    <definedName name="wrn.pag.0300" localSheetId="15" hidden="1">{#N/A,#N/A,FALSE,"Pag.01"}</definedName>
    <definedName name="wrn.pag.0300" localSheetId="24" hidden="1">{#N/A,#N/A,FALSE,"Pag.01"}</definedName>
    <definedName name="wrn.pag.0300" localSheetId="27" hidden="1">{#N/A,#N/A,FALSE,"Pag.01"}</definedName>
    <definedName name="wrn.pag.0300" localSheetId="28" hidden="1">{#N/A,#N/A,FALSE,"Pag.01"}</definedName>
    <definedName name="wrn.pag.0300" localSheetId="29" hidden="1">{#N/A,#N/A,FALSE,"Pag.01"}</definedName>
    <definedName name="wrn.pag.0300" localSheetId="31" hidden="1">{#N/A,#N/A,FALSE,"Pag.01"}</definedName>
    <definedName name="wrn.pag.0300" localSheetId="32" hidden="1">{#N/A,#N/A,FALSE,"Pag.01"}</definedName>
    <definedName name="wrn.pag.0300" localSheetId="36" hidden="1">{#N/A,#N/A,FALSE,"Pag.01"}</definedName>
    <definedName name="wrn.pag.0300" hidden="1">{#N/A,#N/A,FALSE,"Pag.01"}</definedName>
    <definedName name="wrn.pag.03000000" localSheetId="1" hidden="1">{#N/A,#N/A,FALSE,"Pag.01"}</definedName>
    <definedName name="wrn.pag.03000000" localSheetId="15" hidden="1">{#N/A,#N/A,FALSE,"Pag.01"}</definedName>
    <definedName name="wrn.pag.03000000" localSheetId="24" hidden="1">{#N/A,#N/A,FALSE,"Pag.01"}</definedName>
    <definedName name="wrn.pag.03000000" localSheetId="27" hidden="1">{#N/A,#N/A,FALSE,"Pag.01"}</definedName>
    <definedName name="wrn.pag.03000000" localSheetId="28" hidden="1">{#N/A,#N/A,FALSE,"Pag.01"}</definedName>
    <definedName name="wrn.pag.03000000" localSheetId="29" hidden="1">{#N/A,#N/A,FALSE,"Pag.01"}</definedName>
    <definedName name="wrn.pag.03000000" localSheetId="31" hidden="1">{#N/A,#N/A,FALSE,"Pag.01"}</definedName>
    <definedName name="wrn.pag.03000000" localSheetId="32" hidden="1">{#N/A,#N/A,FALSE,"Pag.01"}</definedName>
    <definedName name="wrn.pag.03000000" localSheetId="36" hidden="1">{#N/A,#N/A,FALSE,"Pag.01"}</definedName>
    <definedName name="wrn.pag.03000000" hidden="1">{#N/A,#N/A,FALSE,"Pag.01"}</definedName>
    <definedName name="wrn.pag.030000000" localSheetId="1" hidden="1">{#N/A,#N/A,FALSE,"Pag.01"}</definedName>
    <definedName name="wrn.pag.030000000" localSheetId="15" hidden="1">{#N/A,#N/A,FALSE,"Pag.01"}</definedName>
    <definedName name="wrn.pag.030000000" localSheetId="24" hidden="1">{#N/A,#N/A,FALSE,"Pag.01"}</definedName>
    <definedName name="wrn.pag.030000000" localSheetId="27" hidden="1">{#N/A,#N/A,FALSE,"Pag.01"}</definedName>
    <definedName name="wrn.pag.030000000" localSheetId="28" hidden="1">{#N/A,#N/A,FALSE,"Pag.01"}</definedName>
    <definedName name="wrn.pag.030000000" localSheetId="29" hidden="1">{#N/A,#N/A,FALSE,"Pag.01"}</definedName>
    <definedName name="wrn.pag.030000000" localSheetId="31" hidden="1">{#N/A,#N/A,FALSE,"Pag.01"}</definedName>
    <definedName name="wrn.pag.030000000" localSheetId="32" hidden="1">{#N/A,#N/A,FALSE,"Pag.01"}</definedName>
    <definedName name="wrn.pag.030000000" localSheetId="36" hidden="1">{#N/A,#N/A,FALSE,"Pag.01"}</definedName>
    <definedName name="wrn.pag.030000000" hidden="1">{#N/A,#N/A,FALSE,"Pag.01"}</definedName>
    <definedName name="wrn.pag.0321475" localSheetId="1" hidden="1">{#N/A,#N/A,FALSE,"Pag.01"}</definedName>
    <definedName name="wrn.pag.0321475" localSheetId="15" hidden="1">{#N/A,#N/A,FALSE,"Pag.01"}</definedName>
    <definedName name="wrn.pag.0321475" localSheetId="24" hidden="1">{#N/A,#N/A,FALSE,"Pag.01"}</definedName>
    <definedName name="wrn.pag.0321475" localSheetId="27" hidden="1">{#N/A,#N/A,FALSE,"Pag.01"}</definedName>
    <definedName name="wrn.pag.0321475" localSheetId="28" hidden="1">{#N/A,#N/A,FALSE,"Pag.01"}</definedName>
    <definedName name="wrn.pag.0321475" localSheetId="29" hidden="1">{#N/A,#N/A,FALSE,"Pag.01"}</definedName>
    <definedName name="wrn.pag.0321475" localSheetId="31" hidden="1">{#N/A,#N/A,FALSE,"Pag.01"}</definedName>
    <definedName name="wrn.pag.0321475" localSheetId="32" hidden="1">{#N/A,#N/A,FALSE,"Pag.01"}</definedName>
    <definedName name="wrn.pag.0321475" localSheetId="36" hidden="1">{#N/A,#N/A,FALSE,"Pag.01"}</definedName>
    <definedName name="wrn.pag.0321475" hidden="1">{#N/A,#N/A,FALSE,"Pag.01"}</definedName>
    <definedName name="wrn.pag.032548" localSheetId="1" hidden="1">{#N/A,#N/A,FALSE,"Pag.01"}</definedName>
    <definedName name="wrn.pag.032548" localSheetId="15" hidden="1">{#N/A,#N/A,FALSE,"Pag.01"}</definedName>
    <definedName name="wrn.pag.032548" localSheetId="24" hidden="1">{#N/A,#N/A,FALSE,"Pag.01"}</definedName>
    <definedName name="wrn.pag.032548" localSheetId="27" hidden="1">{#N/A,#N/A,FALSE,"Pag.01"}</definedName>
    <definedName name="wrn.pag.032548" localSheetId="28" hidden="1">{#N/A,#N/A,FALSE,"Pag.01"}</definedName>
    <definedName name="wrn.pag.032548" localSheetId="29" hidden="1">{#N/A,#N/A,FALSE,"Pag.01"}</definedName>
    <definedName name="wrn.pag.032548" localSheetId="31" hidden="1">{#N/A,#N/A,FALSE,"Pag.01"}</definedName>
    <definedName name="wrn.pag.032548" localSheetId="32" hidden="1">{#N/A,#N/A,FALSE,"Pag.01"}</definedName>
    <definedName name="wrn.pag.032548" localSheetId="36" hidden="1">{#N/A,#N/A,FALSE,"Pag.01"}</definedName>
    <definedName name="wrn.pag.032548" hidden="1">{#N/A,#N/A,FALSE,"Pag.01"}</definedName>
    <definedName name="wrn.pag.0345778" localSheetId="1" hidden="1">{#N/A,#N/A,FALSE,"Pag.01"}</definedName>
    <definedName name="wrn.pag.0345778" localSheetId="15" hidden="1">{#N/A,#N/A,FALSE,"Pag.01"}</definedName>
    <definedName name="wrn.pag.0345778" localSheetId="24" hidden="1">{#N/A,#N/A,FALSE,"Pag.01"}</definedName>
    <definedName name="wrn.pag.0345778" localSheetId="27" hidden="1">{#N/A,#N/A,FALSE,"Pag.01"}</definedName>
    <definedName name="wrn.pag.0345778" localSheetId="28" hidden="1">{#N/A,#N/A,FALSE,"Pag.01"}</definedName>
    <definedName name="wrn.pag.0345778" localSheetId="29" hidden="1">{#N/A,#N/A,FALSE,"Pag.01"}</definedName>
    <definedName name="wrn.pag.0345778" localSheetId="31" hidden="1">{#N/A,#N/A,FALSE,"Pag.01"}</definedName>
    <definedName name="wrn.pag.0345778" localSheetId="32" hidden="1">{#N/A,#N/A,FALSE,"Pag.01"}</definedName>
    <definedName name="wrn.pag.0345778" localSheetId="36" hidden="1">{#N/A,#N/A,FALSE,"Pag.01"}</definedName>
    <definedName name="wrn.pag.0345778" hidden="1">{#N/A,#N/A,FALSE,"Pag.01"}</definedName>
    <definedName name="wrn.pag.04" localSheetId="1" hidden="1">{#N/A,#N/A,FALSE,"Pag.01"}</definedName>
    <definedName name="wrn.pag.04" localSheetId="15" hidden="1">{#N/A,#N/A,FALSE,"Pag.01"}</definedName>
    <definedName name="wrn.pag.04" localSheetId="24" hidden="1">{#N/A,#N/A,FALSE,"Pag.01"}</definedName>
    <definedName name="wrn.pag.04" localSheetId="27" hidden="1">{#N/A,#N/A,FALSE,"Pag.01"}</definedName>
    <definedName name="wrn.pag.04" localSheetId="28" hidden="1">{#N/A,#N/A,FALSE,"Pag.01"}</definedName>
    <definedName name="wrn.pag.04" localSheetId="29" hidden="1">{#N/A,#N/A,FALSE,"Pag.01"}</definedName>
    <definedName name="wrn.pag.04" localSheetId="31" hidden="1">{#N/A,#N/A,FALSE,"Pag.01"}</definedName>
    <definedName name="wrn.pag.04" localSheetId="32" hidden="1">{#N/A,#N/A,FALSE,"Pag.01"}</definedName>
    <definedName name="wrn.pag.04" localSheetId="36" hidden="1">{#N/A,#N/A,FALSE,"Pag.01"}</definedName>
    <definedName name="wrn.pag.04" hidden="1">{#N/A,#N/A,FALSE,"Pag.01"}</definedName>
    <definedName name="wrn.pag.040" localSheetId="1" hidden="1">{#N/A,#N/A,FALSE,"Pag.01"}</definedName>
    <definedName name="wrn.pag.040" localSheetId="15" hidden="1">{#N/A,#N/A,FALSE,"Pag.01"}</definedName>
    <definedName name="wrn.pag.040" localSheetId="24" hidden="1">{#N/A,#N/A,FALSE,"Pag.01"}</definedName>
    <definedName name="wrn.pag.040" localSheetId="27" hidden="1">{#N/A,#N/A,FALSE,"Pag.01"}</definedName>
    <definedName name="wrn.pag.040" localSheetId="28" hidden="1">{#N/A,#N/A,FALSE,"Pag.01"}</definedName>
    <definedName name="wrn.pag.040" localSheetId="29" hidden="1">{#N/A,#N/A,FALSE,"Pag.01"}</definedName>
    <definedName name="wrn.pag.040" localSheetId="31" hidden="1">{#N/A,#N/A,FALSE,"Pag.01"}</definedName>
    <definedName name="wrn.pag.040" localSheetId="32" hidden="1">{#N/A,#N/A,FALSE,"Pag.01"}</definedName>
    <definedName name="wrn.pag.040" localSheetId="36" hidden="1">{#N/A,#N/A,FALSE,"Pag.01"}</definedName>
    <definedName name="wrn.pag.040" hidden="1">{#N/A,#N/A,FALSE,"Pag.01"}</definedName>
    <definedName name="wrn.pag.0400" localSheetId="1" hidden="1">{#N/A,#N/A,FALSE,"Pag.01"}</definedName>
    <definedName name="wrn.pag.0400" localSheetId="15" hidden="1">{#N/A,#N/A,FALSE,"Pag.01"}</definedName>
    <definedName name="wrn.pag.0400" localSheetId="24" hidden="1">{#N/A,#N/A,FALSE,"Pag.01"}</definedName>
    <definedName name="wrn.pag.0400" localSheetId="27" hidden="1">{#N/A,#N/A,FALSE,"Pag.01"}</definedName>
    <definedName name="wrn.pag.0400" localSheetId="28" hidden="1">{#N/A,#N/A,FALSE,"Pag.01"}</definedName>
    <definedName name="wrn.pag.0400" localSheetId="29" hidden="1">{#N/A,#N/A,FALSE,"Pag.01"}</definedName>
    <definedName name="wrn.pag.0400" localSheetId="31" hidden="1">{#N/A,#N/A,FALSE,"Pag.01"}</definedName>
    <definedName name="wrn.pag.0400" localSheetId="32" hidden="1">{#N/A,#N/A,FALSE,"Pag.01"}</definedName>
    <definedName name="wrn.pag.0400" localSheetId="36" hidden="1">{#N/A,#N/A,FALSE,"Pag.01"}</definedName>
    <definedName name="wrn.pag.0400" hidden="1">{#N/A,#N/A,FALSE,"Pag.01"}</definedName>
    <definedName name="wrn.pag.040000000" localSheetId="1" hidden="1">{#N/A,#N/A,FALSE,"Pag.01"}</definedName>
    <definedName name="wrn.pag.040000000" localSheetId="15" hidden="1">{#N/A,#N/A,FALSE,"Pag.01"}</definedName>
    <definedName name="wrn.pag.040000000" localSheetId="24" hidden="1">{#N/A,#N/A,FALSE,"Pag.01"}</definedName>
    <definedName name="wrn.pag.040000000" localSheetId="27" hidden="1">{#N/A,#N/A,FALSE,"Pag.01"}</definedName>
    <definedName name="wrn.pag.040000000" localSheetId="28" hidden="1">{#N/A,#N/A,FALSE,"Pag.01"}</definedName>
    <definedName name="wrn.pag.040000000" localSheetId="29" hidden="1">{#N/A,#N/A,FALSE,"Pag.01"}</definedName>
    <definedName name="wrn.pag.040000000" localSheetId="31" hidden="1">{#N/A,#N/A,FALSE,"Pag.01"}</definedName>
    <definedName name="wrn.pag.040000000" localSheetId="32" hidden="1">{#N/A,#N/A,FALSE,"Pag.01"}</definedName>
    <definedName name="wrn.pag.040000000" localSheetId="36" hidden="1">{#N/A,#N/A,FALSE,"Pag.01"}</definedName>
    <definedName name="wrn.pag.040000000" hidden="1">{#N/A,#N/A,FALSE,"Pag.01"}</definedName>
    <definedName name="wrn.pag.040000000000" localSheetId="1" hidden="1">{#N/A,#N/A,FALSE,"Pag.01"}</definedName>
    <definedName name="wrn.pag.040000000000" localSheetId="15" hidden="1">{#N/A,#N/A,FALSE,"Pag.01"}</definedName>
    <definedName name="wrn.pag.040000000000" localSheetId="24" hidden="1">{#N/A,#N/A,FALSE,"Pag.01"}</definedName>
    <definedName name="wrn.pag.040000000000" localSheetId="27" hidden="1">{#N/A,#N/A,FALSE,"Pag.01"}</definedName>
    <definedName name="wrn.pag.040000000000" localSheetId="28" hidden="1">{#N/A,#N/A,FALSE,"Pag.01"}</definedName>
    <definedName name="wrn.pag.040000000000" localSheetId="29" hidden="1">{#N/A,#N/A,FALSE,"Pag.01"}</definedName>
    <definedName name="wrn.pag.040000000000" localSheetId="31" hidden="1">{#N/A,#N/A,FALSE,"Pag.01"}</definedName>
    <definedName name="wrn.pag.040000000000" localSheetId="32" hidden="1">{#N/A,#N/A,FALSE,"Pag.01"}</definedName>
    <definedName name="wrn.pag.040000000000" localSheetId="36" hidden="1">{#N/A,#N/A,FALSE,"Pag.01"}</definedName>
    <definedName name="wrn.pag.040000000000" hidden="1">{#N/A,#N/A,FALSE,"Pag.01"}</definedName>
    <definedName name="wrn.pag.04254789" localSheetId="1" hidden="1">{#N/A,#N/A,FALSE,"Pag.01"}</definedName>
    <definedName name="wrn.pag.04254789" localSheetId="15" hidden="1">{#N/A,#N/A,FALSE,"Pag.01"}</definedName>
    <definedName name="wrn.pag.04254789" localSheetId="24" hidden="1">{#N/A,#N/A,FALSE,"Pag.01"}</definedName>
    <definedName name="wrn.pag.04254789" localSheetId="27" hidden="1">{#N/A,#N/A,FALSE,"Pag.01"}</definedName>
    <definedName name="wrn.pag.04254789" localSheetId="28" hidden="1">{#N/A,#N/A,FALSE,"Pag.01"}</definedName>
    <definedName name="wrn.pag.04254789" localSheetId="29" hidden="1">{#N/A,#N/A,FALSE,"Pag.01"}</definedName>
    <definedName name="wrn.pag.04254789" localSheetId="31" hidden="1">{#N/A,#N/A,FALSE,"Pag.01"}</definedName>
    <definedName name="wrn.pag.04254789" localSheetId="32" hidden="1">{#N/A,#N/A,FALSE,"Pag.01"}</definedName>
    <definedName name="wrn.pag.04254789" localSheetId="36" hidden="1">{#N/A,#N/A,FALSE,"Pag.01"}</definedName>
    <definedName name="wrn.pag.04254789" hidden="1">{#N/A,#N/A,FALSE,"Pag.01"}</definedName>
    <definedName name="wrn.pag.04875323" localSheetId="1" hidden="1">{#N/A,#N/A,FALSE,"Pag.01"}</definedName>
    <definedName name="wrn.pag.04875323" localSheetId="15" hidden="1">{#N/A,#N/A,FALSE,"Pag.01"}</definedName>
    <definedName name="wrn.pag.04875323" localSheetId="24" hidden="1">{#N/A,#N/A,FALSE,"Pag.01"}</definedName>
    <definedName name="wrn.pag.04875323" localSheetId="27" hidden="1">{#N/A,#N/A,FALSE,"Pag.01"}</definedName>
    <definedName name="wrn.pag.04875323" localSheetId="28" hidden="1">{#N/A,#N/A,FALSE,"Pag.01"}</definedName>
    <definedName name="wrn.pag.04875323" localSheetId="29" hidden="1">{#N/A,#N/A,FALSE,"Pag.01"}</definedName>
    <definedName name="wrn.pag.04875323" localSheetId="31" hidden="1">{#N/A,#N/A,FALSE,"Pag.01"}</definedName>
    <definedName name="wrn.pag.04875323" localSheetId="32" hidden="1">{#N/A,#N/A,FALSE,"Pag.01"}</definedName>
    <definedName name="wrn.pag.04875323" localSheetId="36" hidden="1">{#N/A,#N/A,FALSE,"Pag.01"}</definedName>
    <definedName name="wrn.pag.04875323" hidden="1">{#N/A,#N/A,FALSE,"Pag.01"}</definedName>
    <definedName name="wrn.pag.05" localSheetId="1" hidden="1">{#N/A,#N/A,FALSE,"Pag.01"}</definedName>
    <definedName name="wrn.pag.05" localSheetId="15" hidden="1">{#N/A,#N/A,FALSE,"Pag.01"}</definedName>
    <definedName name="wrn.pag.05" localSheetId="24" hidden="1">{#N/A,#N/A,FALSE,"Pag.01"}</definedName>
    <definedName name="wrn.pag.05" localSheetId="27" hidden="1">{#N/A,#N/A,FALSE,"Pag.01"}</definedName>
    <definedName name="wrn.pag.05" localSheetId="28" hidden="1">{#N/A,#N/A,FALSE,"Pag.01"}</definedName>
    <definedName name="wrn.pag.05" localSheetId="29" hidden="1">{#N/A,#N/A,FALSE,"Pag.01"}</definedName>
    <definedName name="wrn.pag.05" localSheetId="31" hidden="1">{#N/A,#N/A,FALSE,"Pag.01"}</definedName>
    <definedName name="wrn.pag.05" localSheetId="32" hidden="1">{#N/A,#N/A,FALSE,"Pag.01"}</definedName>
    <definedName name="wrn.pag.05" localSheetId="36" hidden="1">{#N/A,#N/A,FALSE,"Pag.01"}</definedName>
    <definedName name="wrn.pag.05" hidden="1">{#N/A,#N/A,FALSE,"Pag.01"}</definedName>
    <definedName name="wrn.pag.050" localSheetId="1" hidden="1">{#N/A,#N/A,FALSE,"Pag.01"}</definedName>
    <definedName name="wrn.pag.050" localSheetId="15" hidden="1">{#N/A,#N/A,FALSE,"Pag.01"}</definedName>
    <definedName name="wrn.pag.050" localSheetId="24" hidden="1">{#N/A,#N/A,FALSE,"Pag.01"}</definedName>
    <definedName name="wrn.pag.050" localSheetId="27" hidden="1">{#N/A,#N/A,FALSE,"Pag.01"}</definedName>
    <definedName name="wrn.pag.050" localSheetId="28" hidden="1">{#N/A,#N/A,FALSE,"Pag.01"}</definedName>
    <definedName name="wrn.pag.050" localSheetId="29" hidden="1">{#N/A,#N/A,FALSE,"Pag.01"}</definedName>
    <definedName name="wrn.pag.050" localSheetId="31" hidden="1">{#N/A,#N/A,FALSE,"Pag.01"}</definedName>
    <definedName name="wrn.pag.050" localSheetId="32" hidden="1">{#N/A,#N/A,FALSE,"Pag.01"}</definedName>
    <definedName name="wrn.pag.050" localSheetId="36" hidden="1">{#N/A,#N/A,FALSE,"Pag.01"}</definedName>
    <definedName name="wrn.pag.050" hidden="1">{#N/A,#N/A,FALSE,"Pag.01"}</definedName>
    <definedName name="wrn.pag.0500" localSheetId="1" hidden="1">{#N/A,#N/A,FALSE,"Pag.01"}</definedName>
    <definedName name="wrn.pag.0500" localSheetId="15" hidden="1">{#N/A,#N/A,FALSE,"Pag.01"}</definedName>
    <definedName name="wrn.pag.0500" localSheetId="24" hidden="1">{#N/A,#N/A,FALSE,"Pag.01"}</definedName>
    <definedName name="wrn.pag.0500" localSheetId="27" hidden="1">{#N/A,#N/A,FALSE,"Pag.01"}</definedName>
    <definedName name="wrn.pag.0500" localSheetId="28" hidden="1">{#N/A,#N/A,FALSE,"Pag.01"}</definedName>
    <definedName name="wrn.pag.0500" localSheetId="29" hidden="1">{#N/A,#N/A,FALSE,"Pag.01"}</definedName>
    <definedName name="wrn.pag.0500" localSheetId="31" hidden="1">{#N/A,#N/A,FALSE,"Pag.01"}</definedName>
    <definedName name="wrn.pag.0500" localSheetId="32" hidden="1">{#N/A,#N/A,FALSE,"Pag.01"}</definedName>
    <definedName name="wrn.pag.0500" localSheetId="36" hidden="1">{#N/A,#N/A,FALSE,"Pag.01"}</definedName>
    <definedName name="wrn.pag.0500" hidden="1">{#N/A,#N/A,FALSE,"Pag.01"}</definedName>
    <definedName name="wrn.pag.0500000000" localSheetId="1" hidden="1">{#N/A,#N/A,FALSE,"Pag.01"}</definedName>
    <definedName name="wrn.pag.0500000000" localSheetId="15" hidden="1">{#N/A,#N/A,FALSE,"Pag.01"}</definedName>
    <definedName name="wrn.pag.0500000000" localSheetId="24" hidden="1">{#N/A,#N/A,FALSE,"Pag.01"}</definedName>
    <definedName name="wrn.pag.0500000000" localSheetId="27" hidden="1">{#N/A,#N/A,FALSE,"Pag.01"}</definedName>
    <definedName name="wrn.pag.0500000000" localSheetId="28" hidden="1">{#N/A,#N/A,FALSE,"Pag.01"}</definedName>
    <definedName name="wrn.pag.0500000000" localSheetId="29" hidden="1">{#N/A,#N/A,FALSE,"Pag.01"}</definedName>
    <definedName name="wrn.pag.0500000000" localSheetId="31" hidden="1">{#N/A,#N/A,FALSE,"Pag.01"}</definedName>
    <definedName name="wrn.pag.0500000000" localSheetId="32" hidden="1">{#N/A,#N/A,FALSE,"Pag.01"}</definedName>
    <definedName name="wrn.pag.0500000000" localSheetId="36" hidden="1">{#N/A,#N/A,FALSE,"Pag.01"}</definedName>
    <definedName name="wrn.pag.0500000000" hidden="1">{#N/A,#N/A,FALSE,"Pag.01"}</definedName>
    <definedName name="wrn.pag.05000000000" localSheetId="1" hidden="1">{#N/A,#N/A,FALSE,"Pag.01"}</definedName>
    <definedName name="wrn.pag.05000000000" localSheetId="15" hidden="1">{#N/A,#N/A,FALSE,"Pag.01"}</definedName>
    <definedName name="wrn.pag.05000000000" localSheetId="24" hidden="1">{#N/A,#N/A,FALSE,"Pag.01"}</definedName>
    <definedName name="wrn.pag.05000000000" localSheetId="27" hidden="1">{#N/A,#N/A,FALSE,"Pag.01"}</definedName>
    <definedName name="wrn.pag.05000000000" localSheetId="28" hidden="1">{#N/A,#N/A,FALSE,"Pag.01"}</definedName>
    <definedName name="wrn.pag.05000000000" localSheetId="29" hidden="1">{#N/A,#N/A,FALSE,"Pag.01"}</definedName>
    <definedName name="wrn.pag.05000000000" localSheetId="31" hidden="1">{#N/A,#N/A,FALSE,"Pag.01"}</definedName>
    <definedName name="wrn.pag.05000000000" localSheetId="32" hidden="1">{#N/A,#N/A,FALSE,"Pag.01"}</definedName>
    <definedName name="wrn.pag.05000000000" localSheetId="36" hidden="1">{#N/A,#N/A,FALSE,"Pag.01"}</definedName>
    <definedName name="wrn.pag.05000000000" hidden="1">{#N/A,#N/A,FALSE,"Pag.01"}</definedName>
    <definedName name="wrn.pag.05428" localSheetId="1" hidden="1">{#N/A,#N/A,FALSE,"Pag.01"}</definedName>
    <definedName name="wrn.pag.05428" localSheetId="15" hidden="1">{#N/A,#N/A,FALSE,"Pag.01"}</definedName>
    <definedName name="wrn.pag.05428" localSheetId="24" hidden="1">{#N/A,#N/A,FALSE,"Pag.01"}</definedName>
    <definedName name="wrn.pag.05428" localSheetId="27" hidden="1">{#N/A,#N/A,FALSE,"Pag.01"}</definedName>
    <definedName name="wrn.pag.05428" localSheetId="28" hidden="1">{#N/A,#N/A,FALSE,"Pag.01"}</definedName>
    <definedName name="wrn.pag.05428" localSheetId="29" hidden="1">{#N/A,#N/A,FALSE,"Pag.01"}</definedName>
    <definedName name="wrn.pag.05428" localSheetId="31" hidden="1">{#N/A,#N/A,FALSE,"Pag.01"}</definedName>
    <definedName name="wrn.pag.05428" localSheetId="32" hidden="1">{#N/A,#N/A,FALSE,"Pag.01"}</definedName>
    <definedName name="wrn.pag.05428" localSheetId="36" hidden="1">{#N/A,#N/A,FALSE,"Pag.01"}</definedName>
    <definedName name="wrn.pag.05428" hidden="1">{#N/A,#N/A,FALSE,"Pag.01"}</definedName>
    <definedName name="wrn.pag.056874" localSheetId="1" hidden="1">{#N/A,#N/A,FALSE,"Pag.01"}</definedName>
    <definedName name="wrn.pag.056874" localSheetId="15" hidden="1">{#N/A,#N/A,FALSE,"Pag.01"}</definedName>
    <definedName name="wrn.pag.056874" localSheetId="24" hidden="1">{#N/A,#N/A,FALSE,"Pag.01"}</definedName>
    <definedName name="wrn.pag.056874" localSheetId="27" hidden="1">{#N/A,#N/A,FALSE,"Pag.01"}</definedName>
    <definedName name="wrn.pag.056874" localSheetId="28" hidden="1">{#N/A,#N/A,FALSE,"Pag.01"}</definedName>
    <definedName name="wrn.pag.056874" localSheetId="29" hidden="1">{#N/A,#N/A,FALSE,"Pag.01"}</definedName>
    <definedName name="wrn.pag.056874" localSheetId="31" hidden="1">{#N/A,#N/A,FALSE,"Pag.01"}</definedName>
    <definedName name="wrn.pag.056874" localSheetId="32" hidden="1">{#N/A,#N/A,FALSE,"Pag.01"}</definedName>
    <definedName name="wrn.pag.056874" localSheetId="36" hidden="1">{#N/A,#N/A,FALSE,"Pag.01"}</definedName>
    <definedName name="wrn.pag.056874" hidden="1">{#N/A,#N/A,FALSE,"Pag.01"}</definedName>
    <definedName name="wrn.pag.06" localSheetId="1" hidden="1">{#N/A,#N/A,FALSE,"Pag.01"}</definedName>
    <definedName name="wrn.pag.06" localSheetId="15" hidden="1">{#N/A,#N/A,FALSE,"Pag.01"}</definedName>
    <definedName name="wrn.pag.06" localSheetId="24" hidden="1">{#N/A,#N/A,FALSE,"Pag.01"}</definedName>
    <definedName name="wrn.pag.06" localSheetId="27" hidden="1">{#N/A,#N/A,FALSE,"Pag.01"}</definedName>
    <definedName name="wrn.pag.06" localSheetId="28" hidden="1">{#N/A,#N/A,FALSE,"Pag.01"}</definedName>
    <definedName name="wrn.pag.06" localSheetId="29" hidden="1">{#N/A,#N/A,FALSE,"Pag.01"}</definedName>
    <definedName name="wrn.pag.06" localSheetId="31" hidden="1">{#N/A,#N/A,FALSE,"Pag.01"}</definedName>
    <definedName name="wrn.pag.06" localSheetId="32" hidden="1">{#N/A,#N/A,FALSE,"Pag.01"}</definedName>
    <definedName name="wrn.pag.06" localSheetId="36" hidden="1">{#N/A,#N/A,FALSE,"Pag.01"}</definedName>
    <definedName name="wrn.pag.06" hidden="1">{#N/A,#N/A,FALSE,"Pag.01"}</definedName>
    <definedName name="wrn.pag.060" localSheetId="1" hidden="1">{#N/A,#N/A,FALSE,"Pag.01"}</definedName>
    <definedName name="wrn.pag.060" localSheetId="15" hidden="1">{#N/A,#N/A,FALSE,"Pag.01"}</definedName>
    <definedName name="wrn.pag.060" localSheetId="24" hidden="1">{#N/A,#N/A,FALSE,"Pag.01"}</definedName>
    <definedName name="wrn.pag.060" localSheetId="27" hidden="1">{#N/A,#N/A,FALSE,"Pag.01"}</definedName>
    <definedName name="wrn.pag.060" localSheetId="28" hidden="1">{#N/A,#N/A,FALSE,"Pag.01"}</definedName>
    <definedName name="wrn.pag.060" localSheetId="29" hidden="1">{#N/A,#N/A,FALSE,"Pag.01"}</definedName>
    <definedName name="wrn.pag.060" localSheetId="31" hidden="1">{#N/A,#N/A,FALSE,"Pag.01"}</definedName>
    <definedName name="wrn.pag.060" localSheetId="32" hidden="1">{#N/A,#N/A,FALSE,"Pag.01"}</definedName>
    <definedName name="wrn.pag.060" localSheetId="36" hidden="1">{#N/A,#N/A,FALSE,"Pag.01"}</definedName>
    <definedName name="wrn.pag.060" hidden="1">{#N/A,#N/A,FALSE,"Pag.01"}</definedName>
    <definedName name="wrn.pag.0600" localSheetId="1" hidden="1">{#N/A,#N/A,FALSE,"Pag.01"}</definedName>
    <definedName name="wrn.pag.0600" localSheetId="15" hidden="1">{#N/A,#N/A,FALSE,"Pag.01"}</definedName>
    <definedName name="wrn.pag.0600" localSheetId="24" hidden="1">{#N/A,#N/A,FALSE,"Pag.01"}</definedName>
    <definedName name="wrn.pag.0600" localSheetId="27" hidden="1">{#N/A,#N/A,FALSE,"Pag.01"}</definedName>
    <definedName name="wrn.pag.0600" localSheetId="28" hidden="1">{#N/A,#N/A,FALSE,"Pag.01"}</definedName>
    <definedName name="wrn.pag.0600" localSheetId="29" hidden="1">{#N/A,#N/A,FALSE,"Pag.01"}</definedName>
    <definedName name="wrn.pag.0600" localSheetId="31" hidden="1">{#N/A,#N/A,FALSE,"Pag.01"}</definedName>
    <definedName name="wrn.pag.0600" localSheetId="32" hidden="1">{#N/A,#N/A,FALSE,"Pag.01"}</definedName>
    <definedName name="wrn.pag.0600" localSheetId="36" hidden="1">{#N/A,#N/A,FALSE,"Pag.01"}</definedName>
    <definedName name="wrn.pag.0600" hidden="1">{#N/A,#N/A,FALSE,"Pag.01"}</definedName>
    <definedName name="wrn.pag.0600000000" localSheetId="1" hidden="1">{#N/A,#N/A,FALSE,"Pag.01"}</definedName>
    <definedName name="wrn.pag.0600000000" localSheetId="15" hidden="1">{#N/A,#N/A,FALSE,"Pag.01"}</definedName>
    <definedName name="wrn.pag.0600000000" localSheetId="24" hidden="1">{#N/A,#N/A,FALSE,"Pag.01"}</definedName>
    <definedName name="wrn.pag.0600000000" localSheetId="27" hidden="1">{#N/A,#N/A,FALSE,"Pag.01"}</definedName>
    <definedName name="wrn.pag.0600000000" localSheetId="28" hidden="1">{#N/A,#N/A,FALSE,"Pag.01"}</definedName>
    <definedName name="wrn.pag.0600000000" localSheetId="29" hidden="1">{#N/A,#N/A,FALSE,"Pag.01"}</definedName>
    <definedName name="wrn.pag.0600000000" localSheetId="31" hidden="1">{#N/A,#N/A,FALSE,"Pag.01"}</definedName>
    <definedName name="wrn.pag.0600000000" localSheetId="32" hidden="1">{#N/A,#N/A,FALSE,"Pag.01"}</definedName>
    <definedName name="wrn.pag.0600000000" localSheetId="36" hidden="1">{#N/A,#N/A,FALSE,"Pag.01"}</definedName>
    <definedName name="wrn.pag.0600000000" hidden="1">{#N/A,#N/A,FALSE,"Pag.01"}</definedName>
    <definedName name="wrn.pag.06000000000000000" localSheetId="1" hidden="1">{#N/A,#N/A,FALSE,"Pag.01"}</definedName>
    <definedName name="wrn.pag.06000000000000000" localSheetId="15" hidden="1">{#N/A,#N/A,FALSE,"Pag.01"}</definedName>
    <definedName name="wrn.pag.06000000000000000" localSheetId="24" hidden="1">{#N/A,#N/A,FALSE,"Pag.01"}</definedName>
    <definedName name="wrn.pag.06000000000000000" localSheetId="27" hidden="1">{#N/A,#N/A,FALSE,"Pag.01"}</definedName>
    <definedName name="wrn.pag.06000000000000000" localSheetId="28" hidden="1">{#N/A,#N/A,FALSE,"Pag.01"}</definedName>
    <definedName name="wrn.pag.06000000000000000" localSheetId="29" hidden="1">{#N/A,#N/A,FALSE,"Pag.01"}</definedName>
    <definedName name="wrn.pag.06000000000000000" localSheetId="31" hidden="1">{#N/A,#N/A,FALSE,"Pag.01"}</definedName>
    <definedName name="wrn.pag.06000000000000000" localSheetId="32" hidden="1">{#N/A,#N/A,FALSE,"Pag.01"}</definedName>
    <definedName name="wrn.pag.06000000000000000" localSheetId="36" hidden="1">{#N/A,#N/A,FALSE,"Pag.01"}</definedName>
    <definedName name="wrn.pag.06000000000000000" hidden="1">{#N/A,#N/A,FALSE,"Pag.01"}</definedName>
    <definedName name="wrn.pag.07" localSheetId="1" hidden="1">{#N/A,#N/A,FALSE,"Pag.01"}</definedName>
    <definedName name="wrn.pag.07" localSheetId="15" hidden="1">{#N/A,#N/A,FALSE,"Pag.01"}</definedName>
    <definedName name="wrn.pag.07" localSheetId="24" hidden="1">{#N/A,#N/A,FALSE,"Pag.01"}</definedName>
    <definedName name="wrn.pag.07" localSheetId="27" hidden="1">{#N/A,#N/A,FALSE,"Pag.01"}</definedName>
    <definedName name="wrn.pag.07" localSheetId="28" hidden="1">{#N/A,#N/A,FALSE,"Pag.01"}</definedName>
    <definedName name="wrn.pag.07" localSheetId="29" hidden="1">{#N/A,#N/A,FALSE,"Pag.01"}</definedName>
    <definedName name="wrn.pag.07" localSheetId="31" hidden="1">{#N/A,#N/A,FALSE,"Pag.01"}</definedName>
    <definedName name="wrn.pag.07" localSheetId="32" hidden="1">{#N/A,#N/A,FALSE,"Pag.01"}</definedName>
    <definedName name="wrn.pag.07" localSheetId="36" hidden="1">{#N/A,#N/A,FALSE,"Pag.01"}</definedName>
    <definedName name="wrn.pag.07" hidden="1">{#N/A,#N/A,FALSE,"Pag.01"}</definedName>
    <definedName name="wrn.pag.070" localSheetId="1" hidden="1">{#N/A,#N/A,FALSE,"Pag.01"}</definedName>
    <definedName name="wrn.pag.070" localSheetId="15" hidden="1">{#N/A,#N/A,FALSE,"Pag.01"}</definedName>
    <definedName name="wrn.pag.070" localSheetId="24" hidden="1">{#N/A,#N/A,FALSE,"Pag.01"}</definedName>
    <definedName name="wrn.pag.070" localSheetId="27" hidden="1">{#N/A,#N/A,FALSE,"Pag.01"}</definedName>
    <definedName name="wrn.pag.070" localSheetId="28" hidden="1">{#N/A,#N/A,FALSE,"Pag.01"}</definedName>
    <definedName name="wrn.pag.070" localSheetId="29" hidden="1">{#N/A,#N/A,FALSE,"Pag.01"}</definedName>
    <definedName name="wrn.pag.070" localSheetId="31" hidden="1">{#N/A,#N/A,FALSE,"Pag.01"}</definedName>
    <definedName name="wrn.pag.070" localSheetId="32" hidden="1">{#N/A,#N/A,FALSE,"Pag.01"}</definedName>
    <definedName name="wrn.pag.070" localSheetId="36" hidden="1">{#N/A,#N/A,FALSE,"Pag.01"}</definedName>
    <definedName name="wrn.pag.070" hidden="1">{#N/A,#N/A,FALSE,"Pag.01"}</definedName>
    <definedName name="wrn.pag.0700" localSheetId="1" hidden="1">{#N/A,#N/A,FALSE,"Pag.01"}</definedName>
    <definedName name="wrn.pag.0700" localSheetId="15" hidden="1">{#N/A,#N/A,FALSE,"Pag.01"}</definedName>
    <definedName name="wrn.pag.0700" localSheetId="24" hidden="1">{#N/A,#N/A,FALSE,"Pag.01"}</definedName>
    <definedName name="wrn.pag.0700" localSheetId="27" hidden="1">{#N/A,#N/A,FALSE,"Pag.01"}</definedName>
    <definedName name="wrn.pag.0700" localSheetId="28" hidden="1">{#N/A,#N/A,FALSE,"Pag.01"}</definedName>
    <definedName name="wrn.pag.0700" localSheetId="29" hidden="1">{#N/A,#N/A,FALSE,"Pag.01"}</definedName>
    <definedName name="wrn.pag.0700" localSheetId="31" hidden="1">{#N/A,#N/A,FALSE,"Pag.01"}</definedName>
    <definedName name="wrn.pag.0700" localSheetId="32" hidden="1">{#N/A,#N/A,FALSE,"Pag.01"}</definedName>
    <definedName name="wrn.pag.0700" localSheetId="36" hidden="1">{#N/A,#N/A,FALSE,"Pag.01"}</definedName>
    <definedName name="wrn.pag.0700" hidden="1">{#N/A,#N/A,FALSE,"Pag.01"}</definedName>
    <definedName name="wrn.pag.070000000000" localSheetId="1" hidden="1">{#N/A,#N/A,FALSE,"Pag.01"}</definedName>
    <definedName name="wrn.pag.070000000000" localSheetId="15" hidden="1">{#N/A,#N/A,FALSE,"Pag.01"}</definedName>
    <definedName name="wrn.pag.070000000000" localSheetId="24" hidden="1">{#N/A,#N/A,FALSE,"Pag.01"}</definedName>
    <definedName name="wrn.pag.070000000000" localSheetId="27" hidden="1">{#N/A,#N/A,FALSE,"Pag.01"}</definedName>
    <definedName name="wrn.pag.070000000000" localSheetId="28" hidden="1">{#N/A,#N/A,FALSE,"Pag.01"}</definedName>
    <definedName name="wrn.pag.070000000000" localSheetId="29" hidden="1">{#N/A,#N/A,FALSE,"Pag.01"}</definedName>
    <definedName name="wrn.pag.070000000000" localSheetId="31" hidden="1">{#N/A,#N/A,FALSE,"Pag.01"}</definedName>
    <definedName name="wrn.pag.070000000000" localSheetId="32" hidden="1">{#N/A,#N/A,FALSE,"Pag.01"}</definedName>
    <definedName name="wrn.pag.070000000000" localSheetId="36" hidden="1">{#N/A,#N/A,FALSE,"Pag.01"}</definedName>
    <definedName name="wrn.pag.070000000000" hidden="1">{#N/A,#N/A,FALSE,"Pag.01"}</definedName>
    <definedName name="wrn.pag.07000000000000" localSheetId="1" hidden="1">{#N/A,#N/A,FALSE,"Pag.01"}</definedName>
    <definedName name="wrn.pag.07000000000000" localSheetId="15" hidden="1">{#N/A,#N/A,FALSE,"Pag.01"}</definedName>
    <definedName name="wrn.pag.07000000000000" localSheetId="24" hidden="1">{#N/A,#N/A,FALSE,"Pag.01"}</definedName>
    <definedName name="wrn.pag.07000000000000" localSheetId="27" hidden="1">{#N/A,#N/A,FALSE,"Pag.01"}</definedName>
    <definedName name="wrn.pag.07000000000000" localSheetId="28" hidden="1">{#N/A,#N/A,FALSE,"Pag.01"}</definedName>
    <definedName name="wrn.pag.07000000000000" localSheetId="29" hidden="1">{#N/A,#N/A,FALSE,"Pag.01"}</definedName>
    <definedName name="wrn.pag.07000000000000" localSheetId="31" hidden="1">{#N/A,#N/A,FALSE,"Pag.01"}</definedName>
    <definedName name="wrn.pag.07000000000000" localSheetId="32" hidden="1">{#N/A,#N/A,FALSE,"Pag.01"}</definedName>
    <definedName name="wrn.pag.07000000000000" localSheetId="36" hidden="1">{#N/A,#N/A,FALSE,"Pag.01"}</definedName>
    <definedName name="wrn.pag.07000000000000" hidden="1">{#N/A,#N/A,FALSE,"Pag.01"}</definedName>
    <definedName name="wrn.pag.09" localSheetId="1" hidden="1">{#N/A,#N/A,FALSE,"Pag.01"}</definedName>
    <definedName name="wrn.pag.09" localSheetId="15" hidden="1">{#N/A,#N/A,FALSE,"Pag.01"}</definedName>
    <definedName name="wrn.pag.09" localSheetId="24" hidden="1">{#N/A,#N/A,FALSE,"Pag.01"}</definedName>
    <definedName name="wrn.pag.09" localSheetId="27" hidden="1">{#N/A,#N/A,FALSE,"Pag.01"}</definedName>
    <definedName name="wrn.pag.09" localSheetId="28" hidden="1">{#N/A,#N/A,FALSE,"Pag.01"}</definedName>
    <definedName name="wrn.pag.09" localSheetId="29" hidden="1">{#N/A,#N/A,FALSE,"Pag.01"}</definedName>
    <definedName name="wrn.pag.09" localSheetId="31" hidden="1">{#N/A,#N/A,FALSE,"Pag.01"}</definedName>
    <definedName name="wrn.pag.09" localSheetId="32" hidden="1">{#N/A,#N/A,FALSE,"Pag.01"}</definedName>
    <definedName name="wrn.pag.09" localSheetId="36" hidden="1">{#N/A,#N/A,FALSE,"Pag.01"}</definedName>
    <definedName name="wrn.pag.09" hidden="1">{#N/A,#N/A,FALSE,"Pag.01"}</definedName>
    <definedName name="wrn.pag.090" localSheetId="1" hidden="1">{#N/A,#N/A,FALSE,"Pag.01"}</definedName>
    <definedName name="wrn.pag.090" localSheetId="15" hidden="1">{#N/A,#N/A,FALSE,"Pag.01"}</definedName>
    <definedName name="wrn.pag.090" localSheetId="24" hidden="1">{#N/A,#N/A,FALSE,"Pag.01"}</definedName>
    <definedName name="wrn.pag.090" localSheetId="27" hidden="1">{#N/A,#N/A,FALSE,"Pag.01"}</definedName>
    <definedName name="wrn.pag.090" localSheetId="28" hidden="1">{#N/A,#N/A,FALSE,"Pag.01"}</definedName>
    <definedName name="wrn.pag.090" localSheetId="29" hidden="1">{#N/A,#N/A,FALSE,"Pag.01"}</definedName>
    <definedName name="wrn.pag.090" localSheetId="31" hidden="1">{#N/A,#N/A,FALSE,"Pag.01"}</definedName>
    <definedName name="wrn.pag.090" localSheetId="32" hidden="1">{#N/A,#N/A,FALSE,"Pag.01"}</definedName>
    <definedName name="wrn.pag.090" localSheetId="36" hidden="1">{#N/A,#N/A,FALSE,"Pag.01"}</definedName>
    <definedName name="wrn.pag.090" hidden="1">{#N/A,#N/A,FALSE,"Pag.01"}</definedName>
    <definedName name="wrn.pag.0900" localSheetId="1" hidden="1">{#N/A,#N/A,FALSE,"Pag.01"}</definedName>
    <definedName name="wrn.pag.0900" localSheetId="15" hidden="1">{#N/A,#N/A,FALSE,"Pag.01"}</definedName>
    <definedName name="wrn.pag.0900" localSheetId="24" hidden="1">{#N/A,#N/A,FALSE,"Pag.01"}</definedName>
    <definedName name="wrn.pag.0900" localSheetId="27" hidden="1">{#N/A,#N/A,FALSE,"Pag.01"}</definedName>
    <definedName name="wrn.pag.0900" localSheetId="28" hidden="1">{#N/A,#N/A,FALSE,"Pag.01"}</definedName>
    <definedName name="wrn.pag.0900" localSheetId="29" hidden="1">{#N/A,#N/A,FALSE,"Pag.01"}</definedName>
    <definedName name="wrn.pag.0900" localSheetId="31" hidden="1">{#N/A,#N/A,FALSE,"Pag.01"}</definedName>
    <definedName name="wrn.pag.0900" localSheetId="32" hidden="1">{#N/A,#N/A,FALSE,"Pag.01"}</definedName>
    <definedName name="wrn.pag.0900" localSheetId="36" hidden="1">{#N/A,#N/A,FALSE,"Pag.01"}</definedName>
    <definedName name="wrn.pag.0900" hidden="1">{#N/A,#N/A,FALSE,"Pag.01"}</definedName>
    <definedName name="wrn.pag.090000000000" localSheetId="1" hidden="1">{#N/A,#N/A,FALSE,"Pag.01"}</definedName>
    <definedName name="wrn.pag.090000000000" localSheetId="15" hidden="1">{#N/A,#N/A,FALSE,"Pag.01"}</definedName>
    <definedName name="wrn.pag.090000000000" localSheetId="24" hidden="1">{#N/A,#N/A,FALSE,"Pag.01"}</definedName>
    <definedName name="wrn.pag.090000000000" localSheetId="27" hidden="1">{#N/A,#N/A,FALSE,"Pag.01"}</definedName>
    <definedName name="wrn.pag.090000000000" localSheetId="28" hidden="1">{#N/A,#N/A,FALSE,"Pag.01"}</definedName>
    <definedName name="wrn.pag.090000000000" localSheetId="29" hidden="1">{#N/A,#N/A,FALSE,"Pag.01"}</definedName>
    <definedName name="wrn.pag.090000000000" localSheetId="31" hidden="1">{#N/A,#N/A,FALSE,"Pag.01"}</definedName>
    <definedName name="wrn.pag.090000000000" localSheetId="32" hidden="1">{#N/A,#N/A,FALSE,"Pag.01"}</definedName>
    <definedName name="wrn.pag.090000000000" localSheetId="36" hidden="1">{#N/A,#N/A,FALSE,"Pag.01"}</definedName>
    <definedName name="wrn.pag.090000000000" hidden="1">{#N/A,#N/A,FALSE,"Pag.01"}</definedName>
    <definedName name="wrn.pag.09000000000000000000" localSheetId="1" hidden="1">{#N/A,#N/A,FALSE,"Pag.01"}</definedName>
    <definedName name="wrn.pag.09000000000000000000" localSheetId="15" hidden="1">{#N/A,#N/A,FALSE,"Pag.01"}</definedName>
    <definedName name="wrn.pag.09000000000000000000" localSheetId="24" hidden="1">{#N/A,#N/A,FALSE,"Pag.01"}</definedName>
    <definedName name="wrn.pag.09000000000000000000" localSheetId="27" hidden="1">{#N/A,#N/A,FALSE,"Pag.01"}</definedName>
    <definedName name="wrn.pag.09000000000000000000" localSheetId="28" hidden="1">{#N/A,#N/A,FALSE,"Pag.01"}</definedName>
    <definedName name="wrn.pag.09000000000000000000" localSheetId="29" hidden="1">{#N/A,#N/A,FALSE,"Pag.01"}</definedName>
    <definedName name="wrn.pag.09000000000000000000" localSheetId="31" hidden="1">{#N/A,#N/A,FALSE,"Pag.01"}</definedName>
    <definedName name="wrn.pag.09000000000000000000" localSheetId="32" hidden="1">{#N/A,#N/A,FALSE,"Pag.01"}</definedName>
    <definedName name="wrn.pag.09000000000000000000" localSheetId="36" hidden="1">{#N/A,#N/A,FALSE,"Pag.01"}</definedName>
    <definedName name="wrn.pag.09000000000000000000" hidden="1">{#N/A,#N/A,FALSE,"Pag.01"}</definedName>
    <definedName name="wrn.pag.100" localSheetId="1" hidden="1">{#N/A,#N/A,FALSE,"Pag.01"}</definedName>
    <definedName name="wrn.pag.100" localSheetId="15" hidden="1">{#N/A,#N/A,FALSE,"Pag.01"}</definedName>
    <definedName name="wrn.pag.100" localSheetId="24" hidden="1">{#N/A,#N/A,FALSE,"Pag.01"}</definedName>
    <definedName name="wrn.pag.100" localSheetId="27" hidden="1">{#N/A,#N/A,FALSE,"Pag.01"}</definedName>
    <definedName name="wrn.pag.100" localSheetId="28" hidden="1">{#N/A,#N/A,FALSE,"Pag.01"}</definedName>
    <definedName name="wrn.pag.100" localSheetId="29" hidden="1">{#N/A,#N/A,FALSE,"Pag.01"}</definedName>
    <definedName name="wrn.pag.100" localSheetId="31" hidden="1">{#N/A,#N/A,FALSE,"Pag.01"}</definedName>
    <definedName name="wrn.pag.100" localSheetId="32" hidden="1">{#N/A,#N/A,FALSE,"Pag.01"}</definedName>
    <definedName name="wrn.pag.100" localSheetId="36" hidden="1">{#N/A,#N/A,FALSE,"Pag.01"}</definedName>
    <definedName name="wrn.pag.100" hidden="1">{#N/A,#N/A,FALSE,"Pag.01"}</definedName>
    <definedName name="wrn.pag.102145" localSheetId="1" hidden="1">{#N/A,#N/A,FALSE,"Pag.01"}</definedName>
    <definedName name="wrn.pag.102145" localSheetId="15" hidden="1">{#N/A,#N/A,FALSE,"Pag.01"}</definedName>
    <definedName name="wrn.pag.102145" localSheetId="24" hidden="1">{#N/A,#N/A,FALSE,"Pag.01"}</definedName>
    <definedName name="wrn.pag.102145" localSheetId="27" hidden="1">{#N/A,#N/A,FALSE,"Pag.01"}</definedName>
    <definedName name="wrn.pag.102145" localSheetId="28" hidden="1">{#N/A,#N/A,FALSE,"Pag.01"}</definedName>
    <definedName name="wrn.pag.102145" localSheetId="29" hidden="1">{#N/A,#N/A,FALSE,"Pag.01"}</definedName>
    <definedName name="wrn.pag.102145" localSheetId="31" hidden="1">{#N/A,#N/A,FALSE,"Pag.01"}</definedName>
    <definedName name="wrn.pag.102145" localSheetId="32" hidden="1">{#N/A,#N/A,FALSE,"Pag.01"}</definedName>
    <definedName name="wrn.pag.102145" localSheetId="36" hidden="1">{#N/A,#N/A,FALSE,"Pag.01"}</definedName>
    <definedName name="wrn.pag.102145" hidden="1">{#N/A,#N/A,FALSE,"Pag.01"}</definedName>
    <definedName name="wrn.pag.12" localSheetId="1" hidden="1">{#N/A,#N/A,FALSE,"Pag.01"}</definedName>
    <definedName name="wrn.pag.12" localSheetId="15" hidden="1">{#N/A,#N/A,FALSE,"Pag.01"}</definedName>
    <definedName name="wrn.pag.12" localSheetId="24" hidden="1">{#N/A,#N/A,FALSE,"Pag.01"}</definedName>
    <definedName name="wrn.pag.12" localSheetId="27" hidden="1">{#N/A,#N/A,FALSE,"Pag.01"}</definedName>
    <definedName name="wrn.pag.12" localSheetId="28" hidden="1">{#N/A,#N/A,FALSE,"Pag.01"}</definedName>
    <definedName name="wrn.pag.12" localSheetId="29" hidden="1">{#N/A,#N/A,FALSE,"Pag.01"}</definedName>
    <definedName name="wrn.pag.12" localSheetId="31" hidden="1">{#N/A,#N/A,FALSE,"Pag.01"}</definedName>
    <definedName name="wrn.pag.12" localSheetId="32" hidden="1">{#N/A,#N/A,FALSE,"Pag.01"}</definedName>
    <definedName name="wrn.pag.12" localSheetId="36" hidden="1">{#N/A,#N/A,FALSE,"Pag.01"}</definedName>
    <definedName name="wrn.pag.12" hidden="1">{#N/A,#N/A,FALSE,"Pag.01"}</definedName>
    <definedName name="wrn.pag.120" localSheetId="1" hidden="1">{#N/A,#N/A,FALSE,"Pag.01"}</definedName>
    <definedName name="wrn.pag.120" localSheetId="15" hidden="1">{#N/A,#N/A,FALSE,"Pag.01"}</definedName>
    <definedName name="wrn.pag.120" localSheetId="24" hidden="1">{#N/A,#N/A,FALSE,"Pag.01"}</definedName>
    <definedName name="wrn.pag.120" localSheetId="27" hidden="1">{#N/A,#N/A,FALSE,"Pag.01"}</definedName>
    <definedName name="wrn.pag.120" localSheetId="28" hidden="1">{#N/A,#N/A,FALSE,"Pag.01"}</definedName>
    <definedName name="wrn.pag.120" localSheetId="29" hidden="1">{#N/A,#N/A,FALSE,"Pag.01"}</definedName>
    <definedName name="wrn.pag.120" localSheetId="31" hidden="1">{#N/A,#N/A,FALSE,"Pag.01"}</definedName>
    <definedName name="wrn.pag.120" localSheetId="32" hidden="1">{#N/A,#N/A,FALSE,"Pag.01"}</definedName>
    <definedName name="wrn.pag.120" localSheetId="36" hidden="1">{#N/A,#N/A,FALSE,"Pag.01"}</definedName>
    <definedName name="wrn.pag.120" hidden="1">{#N/A,#N/A,FALSE,"Pag.01"}</definedName>
    <definedName name="wrn.pag.12000000000" localSheetId="1" hidden="1">{#N/A,#N/A,FALSE,"Pag.01"}</definedName>
    <definedName name="wrn.pag.12000000000" localSheetId="15" hidden="1">{#N/A,#N/A,FALSE,"Pag.01"}</definedName>
    <definedName name="wrn.pag.12000000000" localSheetId="24" hidden="1">{#N/A,#N/A,FALSE,"Pag.01"}</definedName>
    <definedName name="wrn.pag.12000000000" localSheetId="27" hidden="1">{#N/A,#N/A,FALSE,"Pag.01"}</definedName>
    <definedName name="wrn.pag.12000000000" localSheetId="28" hidden="1">{#N/A,#N/A,FALSE,"Pag.01"}</definedName>
    <definedName name="wrn.pag.12000000000" localSheetId="29" hidden="1">{#N/A,#N/A,FALSE,"Pag.01"}</definedName>
    <definedName name="wrn.pag.12000000000" localSheetId="31" hidden="1">{#N/A,#N/A,FALSE,"Pag.01"}</definedName>
    <definedName name="wrn.pag.12000000000" localSheetId="32" hidden="1">{#N/A,#N/A,FALSE,"Pag.01"}</definedName>
    <definedName name="wrn.pag.12000000000" localSheetId="36" hidden="1">{#N/A,#N/A,FALSE,"Pag.01"}</definedName>
    <definedName name="wrn.pag.12000000000" hidden="1">{#N/A,#N/A,FALSE,"Pag.01"}</definedName>
    <definedName name="wrn.pag.1200000000000000" localSheetId="1" hidden="1">{#N/A,#N/A,FALSE,"Pag.01"}</definedName>
    <definedName name="wrn.pag.1200000000000000" localSheetId="15" hidden="1">{#N/A,#N/A,FALSE,"Pag.01"}</definedName>
    <definedName name="wrn.pag.1200000000000000" localSheetId="24" hidden="1">{#N/A,#N/A,FALSE,"Pag.01"}</definedName>
    <definedName name="wrn.pag.1200000000000000" localSheetId="27" hidden="1">{#N/A,#N/A,FALSE,"Pag.01"}</definedName>
    <definedName name="wrn.pag.1200000000000000" localSheetId="28" hidden="1">{#N/A,#N/A,FALSE,"Pag.01"}</definedName>
    <definedName name="wrn.pag.1200000000000000" localSheetId="29" hidden="1">{#N/A,#N/A,FALSE,"Pag.01"}</definedName>
    <definedName name="wrn.pag.1200000000000000" localSheetId="31" hidden="1">{#N/A,#N/A,FALSE,"Pag.01"}</definedName>
    <definedName name="wrn.pag.1200000000000000" localSheetId="32" hidden="1">{#N/A,#N/A,FALSE,"Pag.01"}</definedName>
    <definedName name="wrn.pag.1200000000000000" localSheetId="36" hidden="1">{#N/A,#N/A,FALSE,"Pag.01"}</definedName>
    <definedName name="wrn.pag.1200000000000000" hidden="1">{#N/A,#N/A,FALSE,"Pag.01"}</definedName>
    <definedName name="wrn.pag.1254789" localSheetId="1" hidden="1">{#N/A,#N/A,FALSE,"Pag.01"}</definedName>
    <definedName name="wrn.pag.1254789" localSheetId="15" hidden="1">{#N/A,#N/A,FALSE,"Pag.01"}</definedName>
    <definedName name="wrn.pag.1254789" localSheetId="24" hidden="1">{#N/A,#N/A,FALSE,"Pag.01"}</definedName>
    <definedName name="wrn.pag.1254789" localSheetId="27" hidden="1">{#N/A,#N/A,FALSE,"Pag.01"}</definedName>
    <definedName name="wrn.pag.1254789" localSheetId="28" hidden="1">{#N/A,#N/A,FALSE,"Pag.01"}</definedName>
    <definedName name="wrn.pag.1254789" localSheetId="29" hidden="1">{#N/A,#N/A,FALSE,"Pag.01"}</definedName>
    <definedName name="wrn.pag.1254789" localSheetId="31" hidden="1">{#N/A,#N/A,FALSE,"Pag.01"}</definedName>
    <definedName name="wrn.pag.1254789" localSheetId="32" hidden="1">{#N/A,#N/A,FALSE,"Pag.01"}</definedName>
    <definedName name="wrn.pag.1254789" localSheetId="36" hidden="1">{#N/A,#N/A,FALSE,"Pag.01"}</definedName>
    <definedName name="wrn.pag.1254789" hidden="1">{#N/A,#N/A,FALSE,"Pag.01"}</definedName>
    <definedName name="wrn.pag.214578" localSheetId="1" hidden="1">{#N/A,#N/A,FALSE,"Pag.01"}</definedName>
    <definedName name="wrn.pag.214578" localSheetId="15" hidden="1">{#N/A,#N/A,FALSE,"Pag.01"}</definedName>
    <definedName name="wrn.pag.214578" localSheetId="24" hidden="1">{#N/A,#N/A,FALSE,"Pag.01"}</definedName>
    <definedName name="wrn.pag.214578" localSheetId="27" hidden="1">{#N/A,#N/A,FALSE,"Pag.01"}</definedName>
    <definedName name="wrn.pag.214578" localSheetId="28" hidden="1">{#N/A,#N/A,FALSE,"Pag.01"}</definedName>
    <definedName name="wrn.pag.214578" localSheetId="29" hidden="1">{#N/A,#N/A,FALSE,"Pag.01"}</definedName>
    <definedName name="wrn.pag.214578" localSheetId="31" hidden="1">{#N/A,#N/A,FALSE,"Pag.01"}</definedName>
    <definedName name="wrn.pag.214578" localSheetId="32" hidden="1">{#N/A,#N/A,FALSE,"Pag.01"}</definedName>
    <definedName name="wrn.pag.214578" localSheetId="36" hidden="1">{#N/A,#N/A,FALSE,"Pag.01"}</definedName>
    <definedName name="wrn.pag.214578" hidden="1">{#N/A,#N/A,FALSE,"Pag.01"}</definedName>
    <definedName name="wrn.pag.214789" localSheetId="1" hidden="1">{#N/A,#N/A,FALSE,"Pag.01"}</definedName>
    <definedName name="wrn.pag.214789" localSheetId="15" hidden="1">{#N/A,#N/A,FALSE,"Pag.01"}</definedName>
    <definedName name="wrn.pag.214789" localSheetId="24" hidden="1">{#N/A,#N/A,FALSE,"Pag.01"}</definedName>
    <definedName name="wrn.pag.214789" localSheetId="27" hidden="1">{#N/A,#N/A,FALSE,"Pag.01"}</definedName>
    <definedName name="wrn.pag.214789" localSheetId="28" hidden="1">{#N/A,#N/A,FALSE,"Pag.01"}</definedName>
    <definedName name="wrn.pag.214789" localSheetId="29" hidden="1">{#N/A,#N/A,FALSE,"Pag.01"}</definedName>
    <definedName name="wrn.pag.214789" localSheetId="31" hidden="1">{#N/A,#N/A,FALSE,"Pag.01"}</definedName>
    <definedName name="wrn.pag.214789" localSheetId="32" hidden="1">{#N/A,#N/A,FALSE,"Pag.01"}</definedName>
    <definedName name="wrn.pag.214789" localSheetId="36" hidden="1">{#N/A,#N/A,FALSE,"Pag.01"}</definedName>
    <definedName name="wrn.pag.214789" hidden="1">{#N/A,#N/A,FALSE,"Pag.01"}</definedName>
    <definedName name="wrn.pag.23654789" localSheetId="1" hidden="1">{#N/A,#N/A,FALSE,"Pag.01"}</definedName>
    <definedName name="wrn.pag.23654789" localSheetId="15" hidden="1">{#N/A,#N/A,FALSE,"Pag.01"}</definedName>
    <definedName name="wrn.pag.23654789" localSheetId="24" hidden="1">{#N/A,#N/A,FALSE,"Pag.01"}</definedName>
    <definedName name="wrn.pag.23654789" localSheetId="27" hidden="1">{#N/A,#N/A,FALSE,"Pag.01"}</definedName>
    <definedName name="wrn.pag.23654789" localSheetId="28" hidden="1">{#N/A,#N/A,FALSE,"Pag.01"}</definedName>
    <definedName name="wrn.pag.23654789" localSheetId="29" hidden="1">{#N/A,#N/A,FALSE,"Pag.01"}</definedName>
    <definedName name="wrn.pag.23654789" localSheetId="31" hidden="1">{#N/A,#N/A,FALSE,"Pag.01"}</definedName>
    <definedName name="wrn.pag.23654789" localSheetId="32" hidden="1">{#N/A,#N/A,FALSE,"Pag.01"}</definedName>
    <definedName name="wrn.pag.23654789" localSheetId="36" hidden="1">{#N/A,#N/A,FALSE,"Pag.01"}</definedName>
    <definedName name="wrn.pag.23654789" hidden="1">{#N/A,#N/A,FALSE,"Pag.01"}</definedName>
    <definedName name="wrn.pag.2547257" localSheetId="1" hidden="1">{#N/A,#N/A,FALSE,"Pag.01"}</definedName>
    <definedName name="wrn.pag.2547257" localSheetId="15" hidden="1">{#N/A,#N/A,FALSE,"Pag.01"}</definedName>
    <definedName name="wrn.pag.2547257" localSheetId="24" hidden="1">{#N/A,#N/A,FALSE,"Pag.01"}</definedName>
    <definedName name="wrn.pag.2547257" localSheetId="27" hidden="1">{#N/A,#N/A,FALSE,"Pag.01"}</definedName>
    <definedName name="wrn.pag.2547257" localSheetId="28" hidden="1">{#N/A,#N/A,FALSE,"Pag.01"}</definedName>
    <definedName name="wrn.pag.2547257" localSheetId="29" hidden="1">{#N/A,#N/A,FALSE,"Pag.01"}</definedName>
    <definedName name="wrn.pag.2547257" localSheetId="31" hidden="1">{#N/A,#N/A,FALSE,"Pag.01"}</definedName>
    <definedName name="wrn.pag.2547257" localSheetId="32" hidden="1">{#N/A,#N/A,FALSE,"Pag.01"}</definedName>
    <definedName name="wrn.pag.2547257" localSheetId="36" hidden="1">{#N/A,#N/A,FALSE,"Pag.01"}</definedName>
    <definedName name="wrn.pag.2547257" hidden="1">{#N/A,#N/A,FALSE,"Pag.01"}</definedName>
    <definedName name="wrn.pag.254789" localSheetId="1" hidden="1">{#N/A,#N/A,FALSE,"Pag.01"}</definedName>
    <definedName name="wrn.pag.254789" localSheetId="15" hidden="1">{#N/A,#N/A,FALSE,"Pag.01"}</definedName>
    <definedName name="wrn.pag.254789" localSheetId="24" hidden="1">{#N/A,#N/A,FALSE,"Pag.01"}</definedName>
    <definedName name="wrn.pag.254789" localSheetId="27" hidden="1">{#N/A,#N/A,FALSE,"Pag.01"}</definedName>
    <definedName name="wrn.pag.254789" localSheetId="28" hidden="1">{#N/A,#N/A,FALSE,"Pag.01"}</definedName>
    <definedName name="wrn.pag.254789" localSheetId="29" hidden="1">{#N/A,#N/A,FALSE,"Pag.01"}</definedName>
    <definedName name="wrn.pag.254789" localSheetId="31" hidden="1">{#N/A,#N/A,FALSE,"Pag.01"}</definedName>
    <definedName name="wrn.pag.254789" localSheetId="32" hidden="1">{#N/A,#N/A,FALSE,"Pag.01"}</definedName>
    <definedName name="wrn.pag.254789" localSheetId="36" hidden="1">{#N/A,#N/A,FALSE,"Pag.01"}</definedName>
    <definedName name="wrn.pag.254789" hidden="1">{#N/A,#N/A,FALSE,"Pag.01"}</definedName>
    <definedName name="wrn.pag.2564789" localSheetId="1" hidden="1">{#N/A,#N/A,FALSE,"Pag.01"}</definedName>
    <definedName name="wrn.pag.2564789" localSheetId="15" hidden="1">{#N/A,#N/A,FALSE,"Pag.01"}</definedName>
    <definedName name="wrn.pag.2564789" localSheetId="24" hidden="1">{#N/A,#N/A,FALSE,"Pag.01"}</definedName>
    <definedName name="wrn.pag.2564789" localSheetId="27" hidden="1">{#N/A,#N/A,FALSE,"Pag.01"}</definedName>
    <definedName name="wrn.pag.2564789" localSheetId="28" hidden="1">{#N/A,#N/A,FALSE,"Pag.01"}</definedName>
    <definedName name="wrn.pag.2564789" localSheetId="29" hidden="1">{#N/A,#N/A,FALSE,"Pag.01"}</definedName>
    <definedName name="wrn.pag.2564789" localSheetId="31" hidden="1">{#N/A,#N/A,FALSE,"Pag.01"}</definedName>
    <definedName name="wrn.pag.2564789" localSheetId="32" hidden="1">{#N/A,#N/A,FALSE,"Pag.01"}</definedName>
    <definedName name="wrn.pag.2564789" localSheetId="36" hidden="1">{#N/A,#N/A,FALSE,"Pag.01"}</definedName>
    <definedName name="wrn.pag.2564789" hidden="1">{#N/A,#N/A,FALSE,"Pag.01"}</definedName>
    <definedName name="wrn.pag.458796" localSheetId="1" hidden="1">{#N/A,#N/A,FALSE,"Pag.01"}</definedName>
    <definedName name="wrn.pag.458796" localSheetId="15" hidden="1">{#N/A,#N/A,FALSE,"Pag.01"}</definedName>
    <definedName name="wrn.pag.458796" localSheetId="24" hidden="1">{#N/A,#N/A,FALSE,"Pag.01"}</definedName>
    <definedName name="wrn.pag.458796" localSheetId="27" hidden="1">{#N/A,#N/A,FALSE,"Pag.01"}</definedName>
    <definedName name="wrn.pag.458796" localSheetId="28" hidden="1">{#N/A,#N/A,FALSE,"Pag.01"}</definedName>
    <definedName name="wrn.pag.458796" localSheetId="29" hidden="1">{#N/A,#N/A,FALSE,"Pag.01"}</definedName>
    <definedName name="wrn.pag.458796" localSheetId="31" hidden="1">{#N/A,#N/A,FALSE,"Pag.01"}</definedName>
    <definedName name="wrn.pag.458796" localSheetId="32" hidden="1">{#N/A,#N/A,FALSE,"Pag.01"}</definedName>
    <definedName name="wrn.pag.458796" localSheetId="36" hidden="1">{#N/A,#N/A,FALSE,"Pag.01"}</definedName>
    <definedName name="wrn.pag.458796" hidden="1">{#N/A,#N/A,FALSE,"Pag.01"}</definedName>
    <definedName name="wrn.pag.500" localSheetId="1" hidden="1">{#N/A,#N/A,FALSE,"Pag.01"}</definedName>
    <definedName name="wrn.pag.500" localSheetId="15" hidden="1">{#N/A,#N/A,FALSE,"Pag.01"}</definedName>
    <definedName name="wrn.pag.500" localSheetId="24" hidden="1">{#N/A,#N/A,FALSE,"Pag.01"}</definedName>
    <definedName name="wrn.pag.500" localSheetId="27" hidden="1">{#N/A,#N/A,FALSE,"Pag.01"}</definedName>
    <definedName name="wrn.pag.500" localSheetId="28" hidden="1">{#N/A,#N/A,FALSE,"Pag.01"}</definedName>
    <definedName name="wrn.pag.500" localSheetId="29" hidden="1">{#N/A,#N/A,FALSE,"Pag.01"}</definedName>
    <definedName name="wrn.pag.500" localSheetId="31" hidden="1">{#N/A,#N/A,FALSE,"Pag.01"}</definedName>
    <definedName name="wrn.pag.500" localSheetId="32" hidden="1">{#N/A,#N/A,FALSE,"Pag.01"}</definedName>
    <definedName name="wrn.pag.500" localSheetId="36" hidden="1">{#N/A,#N/A,FALSE,"Pag.01"}</definedName>
    <definedName name="wrn.pag.500" hidden="1">{#N/A,#N/A,FALSE,"Pag.01"}</definedName>
    <definedName name="wrn.pag.5000" localSheetId="1" hidden="1">{#N/A,#N/A,FALSE,"Pag.01"}</definedName>
    <definedName name="wrn.pag.5000" localSheetId="15" hidden="1">{#N/A,#N/A,FALSE,"Pag.01"}</definedName>
    <definedName name="wrn.pag.5000" localSheetId="24" hidden="1">{#N/A,#N/A,FALSE,"Pag.01"}</definedName>
    <definedName name="wrn.pag.5000" localSheetId="27" hidden="1">{#N/A,#N/A,FALSE,"Pag.01"}</definedName>
    <definedName name="wrn.pag.5000" localSheetId="28" hidden="1">{#N/A,#N/A,FALSE,"Pag.01"}</definedName>
    <definedName name="wrn.pag.5000" localSheetId="29" hidden="1">{#N/A,#N/A,FALSE,"Pag.01"}</definedName>
    <definedName name="wrn.pag.5000" localSheetId="31" hidden="1">{#N/A,#N/A,FALSE,"Pag.01"}</definedName>
    <definedName name="wrn.pag.5000" localSheetId="32" hidden="1">{#N/A,#N/A,FALSE,"Pag.01"}</definedName>
    <definedName name="wrn.pag.5000" localSheetId="36" hidden="1">{#N/A,#N/A,FALSE,"Pag.01"}</definedName>
    <definedName name="wrn.pag.5000" hidden="1">{#N/A,#N/A,FALSE,"Pag.01"}</definedName>
    <definedName name="wrn.pag.501000" localSheetId="1" hidden="1">{#N/A,#N/A,FALSE,"Pag.01"}</definedName>
    <definedName name="wrn.pag.501000" localSheetId="15" hidden="1">{#N/A,#N/A,FALSE,"Pag.01"}</definedName>
    <definedName name="wrn.pag.501000" localSheetId="24" hidden="1">{#N/A,#N/A,FALSE,"Pag.01"}</definedName>
    <definedName name="wrn.pag.501000" localSheetId="27" hidden="1">{#N/A,#N/A,FALSE,"Pag.01"}</definedName>
    <definedName name="wrn.pag.501000" localSheetId="28" hidden="1">{#N/A,#N/A,FALSE,"Pag.01"}</definedName>
    <definedName name="wrn.pag.501000" localSheetId="29" hidden="1">{#N/A,#N/A,FALSE,"Pag.01"}</definedName>
    <definedName name="wrn.pag.501000" localSheetId="31" hidden="1">{#N/A,#N/A,FALSE,"Pag.01"}</definedName>
    <definedName name="wrn.pag.501000" localSheetId="32" hidden="1">{#N/A,#N/A,FALSE,"Pag.01"}</definedName>
    <definedName name="wrn.pag.501000" localSheetId="36" hidden="1">{#N/A,#N/A,FALSE,"Pag.01"}</definedName>
    <definedName name="wrn.pag.501000" hidden="1">{#N/A,#N/A,FALSE,"Pag.01"}</definedName>
    <definedName name="wrn.pag.5010000" localSheetId="1" hidden="1">{#N/A,#N/A,FALSE,"Pag.01"}</definedName>
    <definedName name="wrn.pag.5010000" localSheetId="15" hidden="1">{#N/A,#N/A,FALSE,"Pag.01"}</definedName>
    <definedName name="wrn.pag.5010000" localSheetId="24" hidden="1">{#N/A,#N/A,FALSE,"Pag.01"}</definedName>
    <definedName name="wrn.pag.5010000" localSheetId="27" hidden="1">{#N/A,#N/A,FALSE,"Pag.01"}</definedName>
    <definedName name="wrn.pag.5010000" localSheetId="28" hidden="1">{#N/A,#N/A,FALSE,"Pag.01"}</definedName>
    <definedName name="wrn.pag.5010000" localSheetId="29" hidden="1">{#N/A,#N/A,FALSE,"Pag.01"}</definedName>
    <definedName name="wrn.pag.5010000" localSheetId="31" hidden="1">{#N/A,#N/A,FALSE,"Pag.01"}</definedName>
    <definedName name="wrn.pag.5010000" localSheetId="32" hidden="1">{#N/A,#N/A,FALSE,"Pag.01"}</definedName>
    <definedName name="wrn.pag.5010000" localSheetId="36" hidden="1">{#N/A,#N/A,FALSE,"Pag.01"}</definedName>
    <definedName name="wrn.pag.5010000" hidden="1">{#N/A,#N/A,FALSE,"Pag.01"}</definedName>
    <definedName name="wrn.pag.50100000000000" localSheetId="1" hidden="1">{#N/A,#N/A,FALSE,"Pag.01"}</definedName>
    <definedName name="wrn.pag.50100000000000" localSheetId="15" hidden="1">{#N/A,#N/A,FALSE,"Pag.01"}</definedName>
    <definedName name="wrn.pag.50100000000000" localSheetId="24" hidden="1">{#N/A,#N/A,FALSE,"Pag.01"}</definedName>
    <definedName name="wrn.pag.50100000000000" localSheetId="27" hidden="1">{#N/A,#N/A,FALSE,"Pag.01"}</definedName>
    <definedName name="wrn.pag.50100000000000" localSheetId="28" hidden="1">{#N/A,#N/A,FALSE,"Pag.01"}</definedName>
    <definedName name="wrn.pag.50100000000000" localSheetId="29" hidden="1">{#N/A,#N/A,FALSE,"Pag.01"}</definedName>
    <definedName name="wrn.pag.50100000000000" localSheetId="31" hidden="1">{#N/A,#N/A,FALSE,"Pag.01"}</definedName>
    <definedName name="wrn.pag.50100000000000" localSheetId="32" hidden="1">{#N/A,#N/A,FALSE,"Pag.01"}</definedName>
    <definedName name="wrn.pag.50100000000000" localSheetId="36" hidden="1">{#N/A,#N/A,FALSE,"Pag.01"}</definedName>
    <definedName name="wrn.pag.50100000000000" hidden="1">{#N/A,#N/A,FALSE,"Pag.01"}</definedName>
    <definedName name="wrn.pag.5011" localSheetId="1" hidden="1">{#N/A,#N/A,FALSE,"Pag.01"}</definedName>
    <definedName name="wrn.pag.5011" localSheetId="15" hidden="1">{#N/A,#N/A,FALSE,"Pag.01"}</definedName>
    <definedName name="wrn.pag.5011" localSheetId="24" hidden="1">{#N/A,#N/A,FALSE,"Pag.01"}</definedName>
    <definedName name="wrn.pag.5011" localSheetId="27" hidden="1">{#N/A,#N/A,FALSE,"Pag.01"}</definedName>
    <definedName name="wrn.pag.5011" localSheetId="28" hidden="1">{#N/A,#N/A,FALSE,"Pag.01"}</definedName>
    <definedName name="wrn.pag.5011" localSheetId="29" hidden="1">{#N/A,#N/A,FALSE,"Pag.01"}</definedName>
    <definedName name="wrn.pag.5011" localSheetId="31" hidden="1">{#N/A,#N/A,FALSE,"Pag.01"}</definedName>
    <definedName name="wrn.pag.5011" localSheetId="32" hidden="1">{#N/A,#N/A,FALSE,"Pag.01"}</definedName>
    <definedName name="wrn.pag.5011" localSheetId="36" hidden="1">{#N/A,#N/A,FALSE,"Pag.01"}</definedName>
    <definedName name="wrn.pag.5011" hidden="1">{#N/A,#N/A,FALSE,"Pag.01"}</definedName>
    <definedName name="wrn.pag.501110" localSheetId="1" hidden="1">{#N/A,#N/A,FALSE,"Pag.01"}</definedName>
    <definedName name="wrn.pag.501110" localSheetId="15" hidden="1">{#N/A,#N/A,FALSE,"Pag.01"}</definedName>
    <definedName name="wrn.pag.501110" localSheetId="24" hidden="1">{#N/A,#N/A,FALSE,"Pag.01"}</definedName>
    <definedName name="wrn.pag.501110" localSheetId="27" hidden="1">{#N/A,#N/A,FALSE,"Pag.01"}</definedName>
    <definedName name="wrn.pag.501110" localSheetId="28" hidden="1">{#N/A,#N/A,FALSE,"Pag.01"}</definedName>
    <definedName name="wrn.pag.501110" localSheetId="29" hidden="1">{#N/A,#N/A,FALSE,"Pag.01"}</definedName>
    <definedName name="wrn.pag.501110" localSheetId="31" hidden="1">{#N/A,#N/A,FALSE,"Pag.01"}</definedName>
    <definedName name="wrn.pag.501110" localSheetId="32" hidden="1">{#N/A,#N/A,FALSE,"Pag.01"}</definedName>
    <definedName name="wrn.pag.501110" localSheetId="36" hidden="1">{#N/A,#N/A,FALSE,"Pag.01"}</definedName>
    <definedName name="wrn.pag.501110" hidden="1">{#N/A,#N/A,FALSE,"Pag.01"}</definedName>
    <definedName name="wrn.pag.5012000" localSheetId="1" hidden="1">{#N/A,#N/A,FALSE,"Pag.01"}</definedName>
    <definedName name="wrn.pag.5012000" localSheetId="15" hidden="1">{#N/A,#N/A,FALSE,"Pag.01"}</definedName>
    <definedName name="wrn.pag.5012000" localSheetId="24" hidden="1">{#N/A,#N/A,FALSE,"Pag.01"}</definedName>
    <definedName name="wrn.pag.5012000" localSheetId="27" hidden="1">{#N/A,#N/A,FALSE,"Pag.01"}</definedName>
    <definedName name="wrn.pag.5012000" localSheetId="28" hidden="1">{#N/A,#N/A,FALSE,"Pag.01"}</definedName>
    <definedName name="wrn.pag.5012000" localSheetId="29" hidden="1">{#N/A,#N/A,FALSE,"Pag.01"}</definedName>
    <definedName name="wrn.pag.5012000" localSheetId="31" hidden="1">{#N/A,#N/A,FALSE,"Pag.01"}</definedName>
    <definedName name="wrn.pag.5012000" localSheetId="32" hidden="1">{#N/A,#N/A,FALSE,"Pag.01"}</definedName>
    <definedName name="wrn.pag.5012000" localSheetId="36" hidden="1">{#N/A,#N/A,FALSE,"Pag.01"}</definedName>
    <definedName name="wrn.pag.5012000" hidden="1">{#N/A,#N/A,FALSE,"Pag.01"}</definedName>
    <definedName name="wrn.pag.50123" localSheetId="1" hidden="1">{#N/A,#N/A,FALSE,"Pag.01"}</definedName>
    <definedName name="wrn.pag.50123" localSheetId="15" hidden="1">{#N/A,#N/A,FALSE,"Pag.01"}</definedName>
    <definedName name="wrn.pag.50123" localSheetId="24" hidden="1">{#N/A,#N/A,FALSE,"Pag.01"}</definedName>
    <definedName name="wrn.pag.50123" localSheetId="27" hidden="1">{#N/A,#N/A,FALSE,"Pag.01"}</definedName>
    <definedName name="wrn.pag.50123" localSheetId="28" hidden="1">{#N/A,#N/A,FALSE,"Pag.01"}</definedName>
    <definedName name="wrn.pag.50123" localSheetId="29" hidden="1">{#N/A,#N/A,FALSE,"Pag.01"}</definedName>
    <definedName name="wrn.pag.50123" localSheetId="31" hidden="1">{#N/A,#N/A,FALSE,"Pag.01"}</definedName>
    <definedName name="wrn.pag.50123" localSheetId="32" hidden="1">{#N/A,#N/A,FALSE,"Pag.01"}</definedName>
    <definedName name="wrn.pag.50123" localSheetId="36" hidden="1">{#N/A,#N/A,FALSE,"Pag.01"}</definedName>
    <definedName name="wrn.pag.50123" hidden="1">{#N/A,#N/A,FALSE,"Pag.01"}</definedName>
    <definedName name="wrn.pag.5013000" localSheetId="1" hidden="1">{#N/A,#N/A,FALSE,"Pag.01"}</definedName>
    <definedName name="wrn.pag.5013000" localSheetId="15" hidden="1">{#N/A,#N/A,FALSE,"Pag.01"}</definedName>
    <definedName name="wrn.pag.5013000" localSheetId="24" hidden="1">{#N/A,#N/A,FALSE,"Pag.01"}</definedName>
    <definedName name="wrn.pag.5013000" localSheetId="27" hidden="1">{#N/A,#N/A,FALSE,"Pag.01"}</definedName>
    <definedName name="wrn.pag.5013000" localSheetId="28" hidden="1">{#N/A,#N/A,FALSE,"Pag.01"}</definedName>
    <definedName name="wrn.pag.5013000" localSheetId="29" hidden="1">{#N/A,#N/A,FALSE,"Pag.01"}</definedName>
    <definedName name="wrn.pag.5013000" localSheetId="31" hidden="1">{#N/A,#N/A,FALSE,"Pag.01"}</definedName>
    <definedName name="wrn.pag.5013000" localSheetId="32" hidden="1">{#N/A,#N/A,FALSE,"Pag.01"}</definedName>
    <definedName name="wrn.pag.5013000" localSheetId="36" hidden="1">{#N/A,#N/A,FALSE,"Pag.01"}</definedName>
    <definedName name="wrn.pag.5013000" hidden="1">{#N/A,#N/A,FALSE,"Pag.01"}</definedName>
    <definedName name="wrn.pag.5017" localSheetId="1" hidden="1">{#N/A,#N/A,FALSE,"Pag.01"}</definedName>
    <definedName name="wrn.pag.5017" localSheetId="15" hidden="1">{#N/A,#N/A,FALSE,"Pag.01"}</definedName>
    <definedName name="wrn.pag.5017" localSheetId="24" hidden="1">{#N/A,#N/A,FALSE,"Pag.01"}</definedName>
    <definedName name="wrn.pag.5017" localSheetId="27" hidden="1">{#N/A,#N/A,FALSE,"Pag.01"}</definedName>
    <definedName name="wrn.pag.5017" localSheetId="28" hidden="1">{#N/A,#N/A,FALSE,"Pag.01"}</definedName>
    <definedName name="wrn.pag.5017" localSheetId="29" hidden="1">{#N/A,#N/A,FALSE,"Pag.01"}</definedName>
    <definedName name="wrn.pag.5017" localSheetId="31" hidden="1">{#N/A,#N/A,FALSE,"Pag.01"}</definedName>
    <definedName name="wrn.pag.5017" localSheetId="32" hidden="1">{#N/A,#N/A,FALSE,"Pag.01"}</definedName>
    <definedName name="wrn.pag.5017" localSheetId="36" hidden="1">{#N/A,#N/A,FALSE,"Pag.01"}</definedName>
    <definedName name="wrn.pag.5017" hidden="1">{#N/A,#N/A,FALSE,"Pag.01"}</definedName>
    <definedName name="wrn.pag.5018" localSheetId="1" hidden="1">{#N/A,#N/A,FALSE,"Pag.01"}</definedName>
    <definedName name="wrn.pag.5018" localSheetId="15" hidden="1">{#N/A,#N/A,FALSE,"Pag.01"}</definedName>
    <definedName name="wrn.pag.5018" localSheetId="24" hidden="1">{#N/A,#N/A,FALSE,"Pag.01"}</definedName>
    <definedName name="wrn.pag.5018" localSheetId="27" hidden="1">{#N/A,#N/A,FALSE,"Pag.01"}</definedName>
    <definedName name="wrn.pag.5018" localSheetId="28" hidden="1">{#N/A,#N/A,FALSE,"Pag.01"}</definedName>
    <definedName name="wrn.pag.5018" localSheetId="29" hidden="1">{#N/A,#N/A,FALSE,"Pag.01"}</definedName>
    <definedName name="wrn.pag.5018" localSheetId="31" hidden="1">{#N/A,#N/A,FALSE,"Pag.01"}</definedName>
    <definedName name="wrn.pag.5018" localSheetId="32" hidden="1">{#N/A,#N/A,FALSE,"Pag.01"}</definedName>
    <definedName name="wrn.pag.5018" localSheetId="36" hidden="1">{#N/A,#N/A,FALSE,"Pag.01"}</definedName>
    <definedName name="wrn.pag.5018" hidden="1">{#N/A,#N/A,FALSE,"Pag.01"}</definedName>
    <definedName name="wrn.pag.514000" localSheetId="1" hidden="1">{#N/A,#N/A,FALSE,"Pag.01"}</definedName>
    <definedName name="wrn.pag.514000" localSheetId="15" hidden="1">{#N/A,#N/A,FALSE,"Pag.01"}</definedName>
    <definedName name="wrn.pag.514000" localSheetId="24" hidden="1">{#N/A,#N/A,FALSE,"Pag.01"}</definedName>
    <definedName name="wrn.pag.514000" localSheetId="27" hidden="1">{#N/A,#N/A,FALSE,"Pag.01"}</definedName>
    <definedName name="wrn.pag.514000" localSheetId="28" hidden="1">{#N/A,#N/A,FALSE,"Pag.01"}</definedName>
    <definedName name="wrn.pag.514000" localSheetId="29" hidden="1">{#N/A,#N/A,FALSE,"Pag.01"}</definedName>
    <definedName name="wrn.pag.514000" localSheetId="31" hidden="1">{#N/A,#N/A,FALSE,"Pag.01"}</definedName>
    <definedName name="wrn.pag.514000" localSheetId="32" hidden="1">{#N/A,#N/A,FALSE,"Pag.01"}</definedName>
    <definedName name="wrn.pag.514000" localSheetId="36" hidden="1">{#N/A,#N/A,FALSE,"Pag.01"}</definedName>
    <definedName name="wrn.pag.514000" hidden="1">{#N/A,#N/A,FALSE,"Pag.01"}</definedName>
    <definedName name="wrn.pag.658742" localSheetId="1" hidden="1">{#N/A,#N/A,FALSE,"Pag.01"}</definedName>
    <definedName name="wrn.pag.658742" localSheetId="15" hidden="1">{#N/A,#N/A,FALSE,"Pag.01"}</definedName>
    <definedName name="wrn.pag.658742" localSheetId="24" hidden="1">{#N/A,#N/A,FALSE,"Pag.01"}</definedName>
    <definedName name="wrn.pag.658742" localSheetId="27" hidden="1">{#N/A,#N/A,FALSE,"Pag.01"}</definedName>
    <definedName name="wrn.pag.658742" localSheetId="28" hidden="1">{#N/A,#N/A,FALSE,"Pag.01"}</definedName>
    <definedName name="wrn.pag.658742" localSheetId="29" hidden="1">{#N/A,#N/A,FALSE,"Pag.01"}</definedName>
    <definedName name="wrn.pag.658742" localSheetId="31" hidden="1">{#N/A,#N/A,FALSE,"Pag.01"}</definedName>
    <definedName name="wrn.pag.658742" localSheetId="32" hidden="1">{#N/A,#N/A,FALSE,"Pag.01"}</definedName>
    <definedName name="wrn.pag.658742" localSheetId="36" hidden="1">{#N/A,#N/A,FALSE,"Pag.01"}</definedName>
    <definedName name="wrn.pag.658742" hidden="1">{#N/A,#N/A,FALSE,"Pag.01"}</definedName>
    <definedName name="wrn.valor." localSheetId="1" hidden="1">{#N/A,#N/A,FALSE,"CA_DR";#N/A,#N/A,FALSE,"CA_Balanço";#N/A,#N/A,FALSE,"CA_Mapa FM";#N/A,#N/A,FALSE,"CA_Valor"}</definedName>
    <definedName name="wrn.valor." localSheetId="15" hidden="1">{#N/A,#N/A,FALSE,"CA_DR";#N/A,#N/A,FALSE,"CA_Balanço";#N/A,#N/A,FALSE,"CA_Mapa FM";#N/A,#N/A,FALSE,"CA_Valor"}</definedName>
    <definedName name="wrn.valor." localSheetId="24" hidden="1">{#N/A,#N/A,FALSE,"CA_DR";#N/A,#N/A,FALSE,"CA_Balanço";#N/A,#N/A,FALSE,"CA_Mapa FM";#N/A,#N/A,FALSE,"CA_Valor"}</definedName>
    <definedName name="wrn.valor." localSheetId="27" hidden="1">{#N/A,#N/A,FALSE,"CA_DR";#N/A,#N/A,FALSE,"CA_Balanço";#N/A,#N/A,FALSE,"CA_Mapa FM";#N/A,#N/A,FALSE,"CA_Valor"}</definedName>
    <definedName name="wrn.valor." localSheetId="28" hidden="1">{#N/A,#N/A,FALSE,"CA_DR";#N/A,#N/A,FALSE,"CA_Balanço";#N/A,#N/A,FALSE,"CA_Mapa FM";#N/A,#N/A,FALSE,"CA_Valor"}</definedName>
    <definedName name="wrn.valor." localSheetId="29" hidden="1">{#N/A,#N/A,FALSE,"CA_DR";#N/A,#N/A,FALSE,"CA_Balanço";#N/A,#N/A,FALSE,"CA_Mapa FM";#N/A,#N/A,FALSE,"CA_Valor"}</definedName>
    <definedName name="wrn.valor." localSheetId="31" hidden="1">{#N/A,#N/A,FALSE,"CA_DR";#N/A,#N/A,FALSE,"CA_Balanço";#N/A,#N/A,FALSE,"CA_Mapa FM";#N/A,#N/A,FALSE,"CA_Valor"}</definedName>
    <definedName name="wrn.valor." localSheetId="32" hidden="1">{#N/A,#N/A,FALSE,"CA_DR";#N/A,#N/A,FALSE,"CA_Balanço";#N/A,#N/A,FALSE,"CA_Mapa FM";#N/A,#N/A,FALSE,"CA_Valor"}</definedName>
    <definedName name="wrn.valor." localSheetId="36" hidden="1">{#N/A,#N/A,FALSE,"CA_DR";#N/A,#N/A,FALSE,"CA_Balanço";#N/A,#N/A,FALSE,"CA_Mapa FM";#N/A,#N/A,FALSE,"CA_Valor"}</definedName>
    <definedName name="wrn.valor." hidden="1">{#N/A,#N/A,FALSE,"CA_DR";#N/A,#N/A,FALSE,"CA_Balanço";#N/A,#N/A,FALSE,"CA_Mapa FM";#N/A,#N/A,FALSE,"CA_Valor"}</definedName>
    <definedName name="wsDatabase" localSheetId="25">#REF!</definedName>
    <definedName name="wsDatabase" localSheetId="35">#REF!</definedName>
    <definedName name="wsDatabase" localSheetId="36">#REF!</definedName>
    <definedName name="wsDatabase">#REF!</definedName>
    <definedName name="X" localSheetId="25">#REF!</definedName>
    <definedName name="X" localSheetId="35">#REF!</definedName>
    <definedName name="X">#REF!</definedName>
    <definedName name="XRefCopyRangeCount" hidden="1">1</definedName>
    <definedName name="XX" localSheetId="25">#REF!</definedName>
    <definedName name="XX" localSheetId="35">#REF!</definedName>
    <definedName name="XX" localSheetId="36">#REF!</definedName>
    <definedName name="XX">#REF!</definedName>
    <definedName name="xxx">[10]dados!$AJ$6:$AJ$147</definedName>
    <definedName name="xxxx">[14]Serv.dívida!$A$3:$R$171</definedName>
    <definedName name="xz" localSheetId="27" hidden="1">Main.SAPF4Help()</definedName>
    <definedName name="Y" localSheetId="8" hidden="1">'[34]Off-Shore'!#REF!</definedName>
    <definedName name="Y" localSheetId="9" hidden="1">'[34]Off-Shore'!#REF!</definedName>
    <definedName name="Y" localSheetId="10" hidden="1">'[34]Off-Shore'!#REF!</definedName>
    <definedName name="Y" localSheetId="11" hidden="1">'[34]Off-Shore'!#REF!</definedName>
    <definedName name="Y" localSheetId="12" hidden="1">'[34]Off-Shore'!#REF!</definedName>
    <definedName name="Y" localSheetId="13" hidden="1">'[34]Off-Shore'!#REF!</definedName>
    <definedName name="Y" localSheetId="14" hidden="1">'[34]Off-Shore'!#REF!</definedName>
    <definedName name="Y" localSheetId="15" hidden="1">'[33]Off-Shore'!#REF!</definedName>
    <definedName name="Y" localSheetId="24" hidden="1">'[34]Off-Shore'!#REF!</definedName>
    <definedName name="Y" localSheetId="25" hidden="1">'[34]Off-Shore'!#REF!</definedName>
    <definedName name="Y" localSheetId="26" hidden="1">'[34]Off-Shore'!#REF!</definedName>
    <definedName name="Y" localSheetId="27" hidden="1">'[34]Off-Shore'!#REF!</definedName>
    <definedName name="Y" localSheetId="29" hidden="1">'[34]Off-Shore'!#REF!</definedName>
    <definedName name="Y" localSheetId="30" hidden="1">'[34]Off-Shore'!#REF!</definedName>
    <definedName name="Y" localSheetId="31" hidden="1">'[39]Off-Shore'!#REF!</definedName>
    <definedName name="Y" localSheetId="32" hidden="1">'[39]Off-Shore'!#REF!</definedName>
    <definedName name="Y" localSheetId="35" hidden="1">'[34]Off-Shore'!#REF!</definedName>
    <definedName name="Y" localSheetId="36" hidden="1">'[34]Off-Shore'!#REF!</definedName>
    <definedName name="Y" hidden="1">'[34]Off-Shore'!#REF!</definedName>
    <definedName name="Z">'[7]Remuneração Mensal_Solar150MVA'!$O$7</definedName>
    <definedName name="zx" localSheetId="27" hidden="1">Main.SAPF4Help()</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71" l="1"/>
  <c r="O16" i="71"/>
  <c r="O15" i="71"/>
  <c r="O14" i="71"/>
  <c r="O13" i="71"/>
  <c r="O12" i="71"/>
  <c r="N11" i="71"/>
  <c r="M11" i="71"/>
  <c r="L11" i="71"/>
  <c r="K11" i="71"/>
  <c r="J11" i="71"/>
  <c r="I11" i="71"/>
  <c r="H11" i="71"/>
  <c r="G11" i="71"/>
  <c r="F11" i="71"/>
  <c r="E11" i="71"/>
  <c r="D11" i="71"/>
  <c r="C11" i="71"/>
  <c r="O10" i="71"/>
  <c r="O9" i="71"/>
  <c r="O8" i="71"/>
  <c r="O11" i="71" l="1"/>
  <c r="B2" i="69"/>
  <c r="G21" i="66" l="1"/>
  <c r="G20" i="66"/>
  <c r="G19" i="66"/>
  <c r="G18" i="66"/>
  <c r="G17" i="66"/>
  <c r="G15" i="66"/>
  <c r="G14" i="66"/>
  <c r="G13" i="66"/>
  <c r="G12" i="66"/>
  <c r="G11" i="66"/>
  <c r="F8" i="66"/>
  <c r="E8" i="66"/>
  <c r="D8" i="66"/>
  <c r="C8" i="66"/>
  <c r="F7" i="66"/>
  <c r="E7" i="66"/>
  <c r="D7" i="66"/>
  <c r="C7" i="66"/>
  <c r="A1" i="29"/>
  <c r="B9" i="65"/>
  <c r="B10" i="65" s="1"/>
  <c r="B11" i="65" s="1"/>
  <c r="B12" i="65" s="1"/>
  <c r="B13" i="65" s="1"/>
  <c r="B14" i="65" s="1"/>
  <c r="B15" i="65" s="1"/>
  <c r="B16" i="65" s="1"/>
  <c r="B17" i="65" s="1"/>
  <c r="B18" i="65" s="1"/>
  <c r="B19" i="65" s="1"/>
  <c r="B20" i="65" s="1"/>
  <c r="B21" i="65" s="1"/>
  <c r="B22" i="65" s="1"/>
  <c r="B23" i="65" s="1"/>
  <c r="B24" i="65" s="1"/>
  <c r="B25" i="65" s="1"/>
  <c r="B29" i="65" s="1"/>
  <c r="B30" i="65" s="1"/>
  <c r="B31" i="65" s="1"/>
  <c r="B32" i="65" s="1"/>
  <c r="B33" i="65" s="1"/>
  <c r="B34" i="65" s="1"/>
  <c r="B35" i="65" s="1"/>
  <c r="B36" i="65" s="1"/>
  <c r="B37" i="65" s="1"/>
  <c r="B38" i="65" s="1"/>
  <c r="B39" i="65" s="1"/>
  <c r="B40" i="65" s="1"/>
  <c r="B42" i="65" s="1"/>
  <c r="B43" i="65" s="1"/>
  <c r="B44" i="65" s="1"/>
  <c r="B45" i="65" s="1"/>
  <c r="B46" i="65" s="1"/>
  <c r="B47" i="65" s="1"/>
  <c r="B48" i="65" s="1"/>
  <c r="B49" i="65" s="1"/>
  <c r="B50" i="65" s="1"/>
  <c r="B51" i="65" s="1"/>
  <c r="B52" i="65" s="1"/>
  <c r="C2" i="65"/>
  <c r="E9" i="66" l="1"/>
  <c r="F9" i="66"/>
  <c r="D9" i="66"/>
  <c r="C9" i="66"/>
  <c r="G7" i="66"/>
  <c r="G8" i="66"/>
  <c r="A1" i="64"/>
  <c r="A1" i="63"/>
  <c r="A1" i="62"/>
  <c r="A1" i="69" l="1"/>
  <c r="A1" i="60"/>
  <c r="A1" i="61"/>
  <c r="A1" i="67"/>
  <c r="A1" i="66"/>
  <c r="A1" i="40"/>
  <c r="A1" i="71"/>
  <c r="G9" i="66"/>
  <c r="P35" i="29"/>
  <c r="P49" i="29" s="1"/>
  <c r="F51" i="50" l="1"/>
  <c r="C2" i="56" l="1"/>
  <c r="B2" i="46"/>
  <c r="A1" i="52" l="1"/>
  <c r="A1" i="53" s="1"/>
  <c r="B2" i="53" l="1"/>
  <c r="B2" i="45" l="1"/>
  <c r="C165" i="45" s="1"/>
  <c r="B2" i="51"/>
  <c r="C80" i="51" s="1"/>
  <c r="C80" i="53"/>
  <c r="C2" i="52"/>
  <c r="C45" i="52" s="1"/>
  <c r="C2" i="54"/>
  <c r="C49" i="54" s="1"/>
  <c r="C2" i="55"/>
  <c r="C26" i="55" s="1"/>
  <c r="C157" i="51" l="1"/>
  <c r="C84" i="45"/>
  <c r="C157" i="53"/>
  <c r="C24" i="52"/>
  <c r="C49" i="55"/>
  <c r="C26" i="54"/>
  <c r="C2" i="50" l="1"/>
  <c r="F57" i="50"/>
  <c r="F47" i="50"/>
  <c r="F48" i="50" s="1"/>
  <c r="F38" i="50"/>
  <c r="F35" i="50"/>
  <c r="F32" i="50"/>
  <c r="F41" i="50" l="1"/>
  <c r="F42" i="50" l="1"/>
  <c r="F53" i="50" s="1"/>
  <c r="F59" i="50" s="1"/>
  <c r="B2" i="40"/>
  <c r="B2" i="33" l="1"/>
  <c r="O63" i="1" l="1"/>
  <c r="O64" i="1" s="1"/>
  <c r="O65" i="1" s="1"/>
  <c r="K63" i="1"/>
  <c r="K64" i="1" s="1"/>
  <c r="K65" i="1" s="1"/>
  <c r="L63" i="1"/>
  <c r="L64" i="1" s="1"/>
  <c r="L65" i="1" s="1"/>
  <c r="M63" i="1"/>
  <c r="M64" i="1" s="1"/>
  <c r="M65" i="1" s="1"/>
  <c r="H63" i="1" l="1"/>
  <c r="H64" i="1" s="1"/>
  <c r="H65" i="1" s="1"/>
  <c r="E63" i="1"/>
  <c r="E64" i="1" s="1"/>
  <c r="E65" i="1" s="1"/>
  <c r="I63" i="1"/>
  <c r="I64" i="1" s="1"/>
  <c r="I65" i="1" s="1"/>
  <c r="F63" i="1"/>
  <c r="F64" i="1" s="1"/>
  <c r="F65" i="1" s="1"/>
  <c r="C2" i="16"/>
  <c r="C2" i="14"/>
  <c r="C2" i="12"/>
  <c r="C2" i="11"/>
  <c r="C2" i="5"/>
  <c r="C2" i="27"/>
  <c r="C2" i="3"/>
  <c r="B2" i="6"/>
  <c r="C2" i="2"/>
  <c r="C2" i="1"/>
  <c r="C2" i="30"/>
  <c r="C2" i="29"/>
  <c r="B2" i="31"/>
  <c r="P52" i="30" l="1"/>
  <c r="P19" i="29"/>
  <c r="C29" i="5" l="1"/>
  <c r="C24" i="5"/>
  <c r="C31" i="5"/>
  <c r="C23" i="5"/>
  <c r="C25" i="5" l="1"/>
  <c r="A1" i="30" l="1"/>
  <c r="C48" i="30" l="1"/>
  <c r="C4" i="30"/>
  <c r="A1" i="31"/>
  <c r="A1" i="1" l="1"/>
  <c r="A1" i="2" l="1"/>
  <c r="A1" i="6" l="1"/>
  <c r="A1" i="46" l="1"/>
  <c r="A1" i="51" l="1"/>
  <c r="A1" i="45" s="1"/>
  <c r="A1" i="54" s="1"/>
  <c r="A1" i="55" l="1"/>
  <c r="A1" i="56" l="1"/>
  <c r="A1" i="3" s="1"/>
  <c r="A1" i="27" s="1"/>
  <c r="A1" i="5" s="1"/>
  <c r="A1" i="11" s="1"/>
  <c r="A1" i="12" s="1"/>
  <c r="A1" i="14" s="1"/>
  <c r="A1" i="16" l="1"/>
  <c r="A1" i="33" s="1"/>
  <c r="A1" i="50" s="1"/>
  <c r="A1" i="57" s="1"/>
  <c r="A1" i="47" s="1"/>
</calcChain>
</file>

<file path=xl/sharedStrings.xml><?xml version="1.0" encoding="utf-8"?>
<sst xmlns="http://schemas.openxmlformats.org/spreadsheetml/2006/main" count="3229" uniqueCount="986">
  <si>
    <t>(Montantes expressos em euros)</t>
  </si>
  <si>
    <t>Gestão Global do Sistema</t>
  </si>
  <si>
    <t>Transporte de Energia Eléctrica</t>
  </si>
  <si>
    <t>Inventários</t>
  </si>
  <si>
    <t>Clientes</t>
  </si>
  <si>
    <t>Estados e outros entes públicos</t>
  </si>
  <si>
    <t>Diferimentos</t>
  </si>
  <si>
    <t>Caixa e depósitos bancários</t>
  </si>
  <si>
    <t>CAPITAL PRÓPRIO E PASSIVO</t>
  </si>
  <si>
    <t>CAPITAL PRÓPRIO:</t>
  </si>
  <si>
    <t>Reserva legal</t>
  </si>
  <si>
    <t>Resultados transitados</t>
  </si>
  <si>
    <t>Resultado líquido do período</t>
  </si>
  <si>
    <t>Total do capital próprio</t>
  </si>
  <si>
    <t>PASSIVO:</t>
  </si>
  <si>
    <t>PASSIVO NÃO CORRENTE:</t>
  </si>
  <si>
    <t>Provisões</t>
  </si>
  <si>
    <t>Financiamentos obtidos</t>
  </si>
  <si>
    <t>Passivos por impostos diferidos</t>
  </si>
  <si>
    <t>Total do passivo não corrente</t>
  </si>
  <si>
    <t>PASSIVO CORRENTE:</t>
  </si>
  <si>
    <t>Fornecedores</t>
  </si>
  <si>
    <t>Estado e outros entes públicos</t>
  </si>
  <si>
    <t>PPEC</t>
  </si>
  <si>
    <t>Rendas de congestionamento das interligações</t>
  </si>
  <si>
    <t>Gestão dos PPDA</t>
  </si>
  <si>
    <t>Outros</t>
  </si>
  <si>
    <t>Total do passivo corrente</t>
  </si>
  <si>
    <t>Total do passivo</t>
  </si>
  <si>
    <t>Total do capital próprio e do passivo</t>
  </si>
  <si>
    <t>Gestão Global do Sistema
Sistema</t>
  </si>
  <si>
    <t>Vendas e prestações de serviços</t>
  </si>
  <si>
    <t>Outras prestações de serviços</t>
  </si>
  <si>
    <t>Custo das mercadorias vendidas e das matérias consumidas</t>
  </si>
  <si>
    <t>Interruptibilidade</t>
  </si>
  <si>
    <t>Trabalhos para a própria empresa</t>
  </si>
  <si>
    <t>Consumo de inventários</t>
  </si>
  <si>
    <t>Encargos de gestão e de estrutura</t>
  </si>
  <si>
    <t>Gastos com empréstimos</t>
  </si>
  <si>
    <t>Fornecimentos e serviços externos</t>
  </si>
  <si>
    <t>Gastos com o pessoal</t>
  </si>
  <si>
    <t>Imparidade de dívidas a receber (perdas / reversões)</t>
  </si>
  <si>
    <t>Provisões (aumentos / reduções)</t>
  </si>
  <si>
    <t>Outros rendimentos e ganhos</t>
  </si>
  <si>
    <t>Outros gastos e perdas</t>
  </si>
  <si>
    <t>Resultado antes de depreciações, gastos de financiamento e impostos</t>
  </si>
  <si>
    <t>Gastos / reversões de amortização</t>
  </si>
  <si>
    <t>Resultado operacional (antes de gastos de financiamento e impostos)</t>
  </si>
  <si>
    <t>Juros e rendimentos similares obtidos</t>
  </si>
  <si>
    <t>Juros e gastos similares suportados</t>
  </si>
  <si>
    <t>Resultado antes de impostos</t>
  </si>
  <si>
    <t>Gestão global do sistema</t>
  </si>
  <si>
    <t>Desvios tarifários</t>
  </si>
  <si>
    <t xml:space="preserve">Diferimentos </t>
  </si>
  <si>
    <t xml:space="preserve">Uso Rede Transporte </t>
  </si>
  <si>
    <t>Uso Global do Sistema</t>
  </si>
  <si>
    <t>Desvios recuperados</t>
  </si>
  <si>
    <t>Desvios gerados</t>
  </si>
  <si>
    <t>Plano Eficiência ao Consumo</t>
  </si>
  <si>
    <t xml:space="preserve">Total de vendas </t>
  </si>
  <si>
    <t>Desvio de Linhas</t>
  </si>
  <si>
    <t>Serviço do Grupo - Custos com Viaturas</t>
  </si>
  <si>
    <t>Total de prestação de serviços</t>
  </si>
  <si>
    <t>Total das vendas e prestações de serviços para efeitos de regulação</t>
  </si>
  <si>
    <t xml:space="preserve">Eliminação dos efeitos de pass through na demonstração dos resultados estatutária </t>
  </si>
  <si>
    <t>Diferencial CAE não cessados</t>
  </si>
  <si>
    <t>Consumo materiais diversos</t>
  </si>
  <si>
    <t>Gastos das mercadorias vendidas e das matérias consumidas para efeitos da regulação</t>
  </si>
  <si>
    <t>Anulações</t>
  </si>
  <si>
    <t>Gastos das mercadorias vendidas e das matérias consumidas nas contas estatutárias</t>
  </si>
  <si>
    <t>Aumentos</t>
  </si>
  <si>
    <t>Transferências</t>
  </si>
  <si>
    <t>Regularizações</t>
  </si>
  <si>
    <t>C. Técnicos</t>
  </si>
  <si>
    <t>Enc. Financeiros</t>
  </si>
  <si>
    <t>exploração</t>
  </si>
  <si>
    <t>Total (0)</t>
  </si>
  <si>
    <t>Equipamento básico</t>
  </si>
  <si>
    <t>Terrenos de aproveitamentos hídricos - Domínio público</t>
  </si>
  <si>
    <t>Terrenos de centrais térmicas</t>
  </si>
  <si>
    <t>Linhas</t>
  </si>
  <si>
    <t>Gestor do sistema</t>
  </si>
  <si>
    <t>Equipamento de contagem e medida</t>
  </si>
  <si>
    <t>Telecomunicações de segurança</t>
  </si>
  <si>
    <t>Outro equipamento básico</t>
  </si>
  <si>
    <t>Total (1)</t>
  </si>
  <si>
    <t>Subestações</t>
  </si>
  <si>
    <t>Gestor ofertas</t>
  </si>
  <si>
    <t>Telecomunicações</t>
  </si>
  <si>
    <t>Total (2)</t>
  </si>
  <si>
    <t>Total geral (0) + (1) + (2)</t>
  </si>
  <si>
    <t>Amt. Exercício</t>
  </si>
  <si>
    <t>Total geral (0) + (1)</t>
  </si>
  <si>
    <t>RUBRICAS</t>
  </si>
  <si>
    <t>SUBSÍDIOS AO INVESTIMENTO E DIREITOS DE SUPERFÍCIE</t>
  </si>
  <si>
    <t>v. Bruto</t>
  </si>
  <si>
    <t>A. Acumulada</t>
  </si>
  <si>
    <t>Comparticipações</t>
  </si>
  <si>
    <t>Amortização</t>
  </si>
  <si>
    <t>Espécie</t>
  </si>
  <si>
    <t>Financeiras</t>
  </si>
  <si>
    <t>Exercício</t>
  </si>
  <si>
    <t>Total</t>
  </si>
  <si>
    <t>Concessão Tapada do Outeiro - Turbogás</t>
  </si>
  <si>
    <t>Custos aceites:</t>
  </si>
  <si>
    <t>Subcontratos</t>
  </si>
  <si>
    <t>Trabalhos especializados</t>
  </si>
  <si>
    <t xml:space="preserve">   Trab. Espec. - Licenças de software</t>
  </si>
  <si>
    <t xml:space="preserve">   Trab. Espec. - Outros serviços especializados</t>
  </si>
  <si>
    <t>Conservação e reparação</t>
  </si>
  <si>
    <t xml:space="preserve">    Cons. Rep. - Equipamento de transporte</t>
  </si>
  <si>
    <t xml:space="preserve">   Desvios de linhas a pedido de terceiros</t>
  </si>
  <si>
    <t>Outros Serviços - Empresas do Grupo</t>
  </si>
  <si>
    <t xml:space="preserve">    REN SGPS</t>
  </si>
  <si>
    <t xml:space="preserve">    REN Serviços</t>
  </si>
  <si>
    <t>Custos de serviços de sistema</t>
  </si>
  <si>
    <t>Outros fornecimentos e serviços de terceiros</t>
  </si>
  <si>
    <t>Total de custos aceites</t>
  </si>
  <si>
    <t>Custos não aceites ( empresas do Grupo)</t>
  </si>
  <si>
    <t>Total de FSE para efeitos de contas reguladas</t>
  </si>
  <si>
    <t>FSE na contas estatutárias</t>
  </si>
  <si>
    <t>Gestão Global do sistema</t>
  </si>
  <si>
    <t>Remunerações</t>
  </si>
  <si>
    <t>Plano de Pensões</t>
  </si>
  <si>
    <t>Encargos sobre remunerações</t>
  </si>
  <si>
    <t>Impostos</t>
  </si>
  <si>
    <t>Custos de funcionamento da ERSE</t>
  </si>
  <si>
    <t>Região Autónoma da Madeira</t>
  </si>
  <si>
    <t>Região Autónoma dos Açores</t>
  </si>
  <si>
    <t>Desmontagem de linhas</t>
  </si>
  <si>
    <t>Outros gastos e perdas (não regulados)</t>
  </si>
  <si>
    <t>Total de outros gastos e perdas</t>
  </si>
  <si>
    <t>Total de Outros gastos e perdas na demonstração estatutária</t>
  </si>
  <si>
    <t>Amortizações de subsídios ao investimento</t>
  </si>
  <si>
    <t>Rendas de terrenos - ZPH (não regulado)</t>
  </si>
  <si>
    <t>Outros rendimentos e ganhos (não regulados)</t>
  </si>
  <si>
    <t>Total de outros rendimentos e ganhos</t>
  </si>
  <si>
    <t>Janeiro</t>
  </si>
  <si>
    <t>Fevereiro</t>
  </si>
  <si>
    <t>Março</t>
  </si>
  <si>
    <t>Abril</t>
  </si>
  <si>
    <t>Maio</t>
  </si>
  <si>
    <t>Junho</t>
  </si>
  <si>
    <t>Julho</t>
  </si>
  <si>
    <t>Agosto</t>
  </si>
  <si>
    <t>Setembro</t>
  </si>
  <si>
    <t>Outubro</t>
  </si>
  <si>
    <t>Novembro</t>
  </si>
  <si>
    <t>Dezembro</t>
  </si>
  <si>
    <t>Gestão Global Sistema</t>
  </si>
  <si>
    <t>Transporte Energia Eléctrica</t>
  </si>
  <si>
    <t>Número médio</t>
  </si>
  <si>
    <t>Percentagem</t>
  </si>
  <si>
    <t>Pos.</t>
  </si>
  <si>
    <t>Rubrica</t>
  </si>
  <si>
    <t>Composição</t>
  </si>
  <si>
    <t>Jan</t>
  </si>
  <si>
    <t>Fev</t>
  </si>
  <si>
    <t>Mar</t>
  </si>
  <si>
    <t>Abr</t>
  </si>
  <si>
    <t>Mai</t>
  </si>
  <si>
    <t>Jun</t>
  </si>
  <si>
    <t>Jul</t>
  </si>
  <si>
    <t>Ago</t>
  </si>
  <si>
    <t>Set</t>
  </si>
  <si>
    <t>Out</t>
  </si>
  <si>
    <t>Nov</t>
  </si>
  <si>
    <t>Dez</t>
  </si>
  <si>
    <t>ENERGIA ENTRADA NA REN</t>
  </si>
  <si>
    <t xml:space="preserve">            Programada</t>
  </si>
  <si>
    <t xml:space="preserve">   Ligações Transfronteiriças virtual</t>
  </si>
  <si>
    <t>Total Energia Entrada</t>
  </si>
  <si>
    <t xml:space="preserve"> ENERGIA SAÍDA DA REN</t>
  </si>
  <si>
    <t xml:space="preserve">            MAT (pontos virtuais clientes)</t>
  </si>
  <si>
    <t>Total Energia Saída</t>
  </si>
  <si>
    <t>Perdas</t>
  </si>
  <si>
    <t>% Perdas RNT</t>
  </si>
  <si>
    <t>OUTROS MOVIMENTOS NO SEN</t>
  </si>
  <si>
    <t xml:space="preserve">   Ligações Transfronteiriças (Diferença entre valor comercial e físico)</t>
  </si>
  <si>
    <t>CONSUMO REFERIDO À EMISSÃO</t>
  </si>
  <si>
    <t>Unid.kWh</t>
  </si>
  <si>
    <t>janeiro</t>
  </si>
  <si>
    <t>fevereiro</t>
  </si>
  <si>
    <t>março</t>
  </si>
  <si>
    <t>abril</t>
  </si>
  <si>
    <t>maio</t>
  </si>
  <si>
    <t>junho</t>
  </si>
  <si>
    <t>julho</t>
  </si>
  <si>
    <t>agosto</t>
  </si>
  <si>
    <t>setembro</t>
  </si>
  <si>
    <t>outubro</t>
  </si>
  <si>
    <t>novembro</t>
  </si>
  <si>
    <t>dezembro</t>
  </si>
  <si>
    <t>Distribuidores Vinculados</t>
  </si>
  <si>
    <t>Energia activa Ponta (kWh)</t>
  </si>
  <si>
    <t>Energia activa Cheia (kWh)</t>
  </si>
  <si>
    <t>Energia activa Vazio (kWh)</t>
  </si>
  <si>
    <t>Energia activa Super Vazio (kWh)</t>
  </si>
  <si>
    <t>MAT</t>
  </si>
  <si>
    <t>AT</t>
  </si>
  <si>
    <t>Rendimentos e gastos</t>
  </si>
  <si>
    <t>Rendas de congestionamento recebidas</t>
  </si>
  <si>
    <t xml:space="preserve">Valor das vendas e prestação de serviços </t>
  </si>
  <si>
    <t>Valor das vendas e prestação de serviços nas contas estatutárias</t>
  </si>
  <si>
    <t>Garantia de Potência</t>
  </si>
  <si>
    <t>Potência média anual contratada (kW)</t>
  </si>
  <si>
    <t>Potência horas de Ponta (kW)</t>
  </si>
  <si>
    <t>Energia Reactiva recebida vazio</t>
  </si>
  <si>
    <t>Energia Reactiva fornecida fora vazio (0.3&lt;=tg y&lt;0.4)</t>
  </si>
  <si>
    <t>Energia Reactiva fornecida fora vazio (0.4&lt;=tg y&lt;0.5)</t>
  </si>
  <si>
    <t>Energia Reactiva fornecida fora vazio (tg y&gt;=0.5)</t>
  </si>
  <si>
    <t>Imposto sobre o rendimento do exercício</t>
  </si>
  <si>
    <t>Resultado líquido do exercício</t>
  </si>
  <si>
    <t>Rendas de congestionamento - Custos de redespacho</t>
  </si>
  <si>
    <t>Rendas Prédios Urbanos e Outras</t>
  </si>
  <si>
    <t>Outras</t>
  </si>
  <si>
    <t>Rede Telecomunicações</t>
  </si>
  <si>
    <t>Compensações sociais e ambientais</t>
  </si>
  <si>
    <t>Gestor de ofertas</t>
  </si>
  <si>
    <t>Concessionária da Zona Piloto</t>
  </si>
  <si>
    <t>Concessionária zona piloto</t>
  </si>
  <si>
    <t>Saldo final</t>
  </si>
  <si>
    <t>NÚMERO DE EFETIVOS</t>
  </si>
  <si>
    <t>Custos com o mecanismo de compensação entre TSO (ITC)</t>
  </si>
  <si>
    <t>Acionistas</t>
  </si>
  <si>
    <t>Energia Activa Ponta </t>
  </si>
  <si>
    <t>Energia Activa Cheia </t>
  </si>
  <si>
    <t>Energia Activa Vazio </t>
  </si>
  <si>
    <t>Energia Activa Super Vazio </t>
  </si>
  <si>
    <t>TOTAL</t>
  </si>
  <si>
    <t>Unid. Milhares de euros</t>
  </si>
  <si>
    <t> MAT </t>
  </si>
  <si>
    <t>Potência Contratada MAT </t>
  </si>
  <si>
    <t>Potência Horas de Ponta MAT </t>
  </si>
  <si>
    <t>Energia Reactiva Recebida MAT </t>
  </si>
  <si>
    <t>Reat.Forn. MAT FV (&gt;0.3 e &lt;0.4) </t>
  </si>
  <si>
    <t>Reat.Forn. MAT FV (&gt;=0.4 e &lt;0.5) </t>
  </si>
  <si>
    <t>Reat.Forn. MAT FV (&gt;=0.5) </t>
  </si>
  <si>
    <t>Potência Contratada AT </t>
  </si>
  <si>
    <t>Potência Horas de Ponta AT </t>
  </si>
  <si>
    <t>Reat.Forn. AT FV (&gt;0.3 e &lt;0.4) </t>
  </si>
  <si>
    <t>Energia Reactiva Recebida AT </t>
  </si>
  <si>
    <t>Reat.Forn. AT FV (&gt;=0.4 e &lt;0.5) </t>
  </si>
  <si>
    <t>Reat.Forn. AT FV (&gt;=0.5) </t>
  </si>
  <si>
    <t>Potência  (kW)</t>
  </si>
  <si>
    <t>Energia activa (kWh)</t>
  </si>
  <si>
    <t>Total TEE</t>
  </si>
  <si>
    <t xml:space="preserve">            Circulação e trocas físicas</t>
  </si>
  <si>
    <t>Energia ativa Ponta (kWh)</t>
  </si>
  <si>
    <t>Energia ativa Cheia (kWh)</t>
  </si>
  <si>
    <t>Energia ativa Vazio (kWh)</t>
  </si>
  <si>
    <t>Energia ativa Super Vazio (kWh)</t>
  </si>
  <si>
    <t>Energia Ativa Ponta </t>
  </si>
  <si>
    <t>Energia Ativa Cheia </t>
  </si>
  <si>
    <t>Energia Ativa Vazio </t>
  </si>
  <si>
    <t>Energia Ativa Super Vazio </t>
  </si>
  <si>
    <t>PLANO DE PROMOÇÃO DA EFICIÊNCIA NO CONSUMO</t>
  </si>
  <si>
    <t>Ajuste estimativa do desvio tarifário do ano</t>
  </si>
  <si>
    <t>Centro de Investigação em Energia REN-State Grid</t>
  </si>
  <si>
    <t xml:space="preserve">    Cons. Rep. - Outros</t>
  </si>
  <si>
    <t>Quantidades</t>
  </si>
  <si>
    <t>Faturação</t>
  </si>
  <si>
    <t>quadro</t>
  </si>
  <si>
    <t>7 e 8</t>
  </si>
  <si>
    <t>Quadro</t>
  </si>
  <si>
    <t xml:space="preserve">    Cons. Rep. - Limpeza de florestas</t>
  </si>
  <si>
    <t>[GWh]</t>
  </si>
  <si>
    <t>Energia Reactiva (kVArh)</t>
  </si>
  <si>
    <t>Provisões (aumentos/reduções)</t>
  </si>
  <si>
    <t>ATIVO NÃO CORRENTE:</t>
  </si>
  <si>
    <t>ATIVO CORRENTE:</t>
  </si>
  <si>
    <t>Financial Transaction Rights</t>
  </si>
  <si>
    <t>Contribuição extraordinária sobre o sector energético (CESE)</t>
  </si>
  <si>
    <t>preço médio de venda</t>
  </si>
  <si>
    <t>Índice</t>
  </si>
  <si>
    <t>Descrição</t>
  </si>
  <si>
    <t>Atividade</t>
  </si>
  <si>
    <t>GGS</t>
  </si>
  <si>
    <t>TEE</t>
  </si>
  <si>
    <t>TEE/GGS</t>
  </si>
  <si>
    <t>Unid: euros</t>
  </si>
  <si>
    <t>Km de rede (final do ano)</t>
  </si>
  <si>
    <t>t-2</t>
  </si>
  <si>
    <t>t-3</t>
  </si>
  <si>
    <t>Unid: milhares de EUR</t>
  </si>
  <si>
    <t>DO EXERCÍCIO FINDO EM 31 DE DEZEMBRO DE t-2</t>
  </si>
  <si>
    <t>Valores recebidos em t-2</t>
  </si>
  <si>
    <t>Devolução PPEC t-4</t>
  </si>
  <si>
    <t>Saldo em 31 de Dezembro de t-2</t>
  </si>
  <si>
    <t>Total de pagamentos efectuados em t-2</t>
  </si>
  <si>
    <t>Pagamentos efetuados em t-2</t>
  </si>
  <si>
    <t>Amort. Exercício</t>
  </si>
  <si>
    <t xml:space="preserve">Imparidade de dívidas a receber (perdas / reversões) </t>
  </si>
  <si>
    <t>Quadro N2-01-REN - Balanço de energia elétrica</t>
  </si>
  <si>
    <t>Quadro N2-02-REN - Quantidades e faturação_GGS</t>
  </si>
  <si>
    <t>Quadro N2-03-REN - Quantidades e faturação_TEE</t>
  </si>
  <si>
    <t>Quadro N2-05-REN - Balanço das atividades reguladas</t>
  </si>
  <si>
    <t>Quadro N2-06-REN - Demonstração de resultados</t>
  </si>
  <si>
    <t>Quadro N2-07-REN -  Ativos intangíveis_GGS</t>
  </si>
  <si>
    <t>Total (GGS+TEE)</t>
  </si>
  <si>
    <t>Contas estatutárias</t>
  </si>
  <si>
    <t>Diferença</t>
  </si>
  <si>
    <t>DESCRIÇÃO</t>
  </si>
  <si>
    <t>Notas</t>
  </si>
  <si>
    <t>Interesses minoritá rios</t>
  </si>
  <si>
    <t>Total do Capital Próprio</t>
  </si>
  <si>
    <t>Capital subscrito Líquido (51 + 52)</t>
  </si>
  <si>
    <t>Outros instrumentos de capital próprio e prémios de emissão (53 + 54)</t>
  </si>
  <si>
    <t>Reservas e Resultados Transitados (55 e 56)</t>
  </si>
  <si>
    <t>Outras variações e ajustamentos no capital próprio (57+58+59)</t>
  </si>
  <si>
    <t>Resultado líquido do período (81)</t>
  </si>
  <si>
    <t>POSIÇÃO NO INÍCIO DO PERÍODO t-3</t>
  </si>
  <si>
    <t>ALTERAÇÕES NO PERÍODO</t>
  </si>
  <si>
    <t>Ganhos (perdas) atuariais líquidas de impostos</t>
  </si>
  <si>
    <t>Alterações de políticas contabilísticas (incluindo primeira adoção do referencial contabilístico)</t>
  </si>
  <si>
    <t>Diferenças de conversão de demonstrações financeiras</t>
  </si>
  <si>
    <t>Excedentes de revalorização de activos fixos tangíveis e intangíveis e respectivas variações</t>
  </si>
  <si>
    <t>Outras alterações e ajustamentos reconhecidos no capital próprio</t>
  </si>
  <si>
    <t>RESULTADO LÍQUIDO DO PERÍODO</t>
  </si>
  <si>
    <t>RESULTADO INTEGRAL</t>
  </si>
  <si>
    <t>OPERAÇÕES COM DETENTORES DE CAPITAL NO PERÍODO</t>
  </si>
  <si>
    <t>Aumentos de capital</t>
  </si>
  <si>
    <t>Prémios de emissão</t>
  </si>
  <si>
    <t>Distribuições</t>
  </si>
  <si>
    <t>Cobertura de perdas</t>
  </si>
  <si>
    <t>Outras operações</t>
  </si>
  <si>
    <t>POSIÇÃO NO FIM DO PERÍODO t-3</t>
  </si>
  <si>
    <t>POSIÇÃO NO INÍCIO DO PERÍODO t-2</t>
  </si>
  <si>
    <t>POSIÇÃO NO FIM DO PERÍODO t-2</t>
  </si>
  <si>
    <t>Atividade: GGS + TEE</t>
  </si>
  <si>
    <t>TOTAL REN</t>
  </si>
  <si>
    <t>Cabos subterrâneos MAT</t>
  </si>
  <si>
    <t>Linhas aéreas MAT</t>
  </si>
  <si>
    <t>Subestações MAT/AT</t>
  </si>
  <si>
    <t>5.8 = 1.8 - 2.8 - (3.8 - 4.8)</t>
  </si>
  <si>
    <t>5.7 = 1.7 - 2.7 - (3.7 - 4.7)</t>
  </si>
  <si>
    <t>5.6 = 1.6 - 2.6 - (3.6 - 4.6)</t>
  </si>
  <si>
    <t>5.4 = 1.4 - 2.4 - (3.4 - 4.4)</t>
  </si>
  <si>
    <t>5.3 = 5.1 + 5.2</t>
  </si>
  <si>
    <t>5.2 = 1.2 - 2.2 - (3.2 - 4.2)</t>
  </si>
  <si>
    <t>5.1 = 1.1 - 2.1 - (3.1 - 4.1)</t>
  </si>
  <si>
    <t>4.8</t>
  </si>
  <si>
    <t>4.7</t>
  </si>
  <si>
    <t>4.6</t>
  </si>
  <si>
    <t>4.5</t>
  </si>
  <si>
    <t>4.4</t>
  </si>
  <si>
    <t>4.3 = 4.1 + 4.2</t>
  </si>
  <si>
    <t>4.2</t>
  </si>
  <si>
    <t>4.1</t>
  </si>
  <si>
    <t>3.8</t>
  </si>
  <si>
    <t>3.7</t>
  </si>
  <si>
    <t>3.6</t>
  </si>
  <si>
    <t>3.5</t>
  </si>
  <si>
    <t>3.4</t>
  </si>
  <si>
    <t>3.3 = 3.1 + 3.2</t>
  </si>
  <si>
    <t>3.2</t>
  </si>
  <si>
    <t>3.1</t>
  </si>
  <si>
    <t>2.8</t>
  </si>
  <si>
    <t>2.7</t>
  </si>
  <si>
    <t>2.6</t>
  </si>
  <si>
    <t>2.5</t>
  </si>
  <si>
    <t>2.4</t>
  </si>
  <si>
    <t>2.2</t>
  </si>
  <si>
    <t>2.1</t>
  </si>
  <si>
    <t>1.8</t>
  </si>
  <si>
    <t>1.7</t>
  </si>
  <si>
    <t>1.6</t>
  </si>
  <si>
    <t>1.5</t>
  </si>
  <si>
    <t>1.4</t>
  </si>
  <si>
    <t>1.3 = 1.1 + 1.2</t>
  </si>
  <si>
    <t>1.2</t>
  </si>
  <si>
    <t>1.1</t>
  </si>
  <si>
    <t>Ativo
Totalmente amortizado</t>
  </si>
  <si>
    <t>Abates</t>
  </si>
  <si>
    <t>Entradas</t>
  </si>
  <si>
    <t>Saldo final
(31-dez)</t>
  </si>
  <si>
    <t>Movimentos do Ano</t>
  </si>
  <si>
    <t>Saldo inicial
(1-jan)</t>
  </si>
  <si>
    <t>Saldo inicial
(01-jan)</t>
  </si>
  <si>
    <t>Rubricas</t>
  </si>
  <si>
    <t>Unidade: euros</t>
  </si>
  <si>
    <t>Ano de t-2</t>
  </si>
  <si>
    <t>Amortizações de Comparticipações</t>
  </si>
  <si>
    <t>a</t>
  </si>
  <si>
    <t>b</t>
  </si>
  <si>
    <t>c</t>
  </si>
  <si>
    <t>d</t>
  </si>
  <si>
    <t>e</t>
  </si>
  <si>
    <t xml:space="preserve">f = a+b+c+d+e </t>
  </si>
  <si>
    <t>g</t>
  </si>
  <si>
    <t>h = f + g</t>
  </si>
  <si>
    <t>(1)</t>
  </si>
  <si>
    <t>(2)</t>
  </si>
  <si>
    <t>(3)</t>
  </si>
  <si>
    <t>(4)</t>
  </si>
  <si>
    <t>(5) = (1) + (3)</t>
  </si>
  <si>
    <t>(6)</t>
  </si>
  <si>
    <t>(7) = (6) - (5)</t>
  </si>
  <si>
    <t>(8) = (2) + (4)</t>
  </si>
  <si>
    <t>Ativos intangíveis</t>
  </si>
  <si>
    <t>Outros Ativos financeiros</t>
  </si>
  <si>
    <t>Ativos por impostos diferidos</t>
  </si>
  <si>
    <t>Total do ativo</t>
  </si>
  <si>
    <t>Total do ativo corrente</t>
  </si>
  <si>
    <t>Total do ativo não corrente</t>
  </si>
  <si>
    <t>Outras reservas</t>
  </si>
  <si>
    <t>Subsídios ao investimento</t>
  </si>
  <si>
    <t xml:space="preserve">Acionistas </t>
  </si>
  <si>
    <t>Gastos de construção em ativos concessionados</t>
  </si>
  <si>
    <t>Terrenos de aproveitamentos hídricos - Zona de proteção</t>
  </si>
  <si>
    <t>Saldo Inicial</t>
  </si>
  <si>
    <t>Saldo inicial t-2</t>
  </si>
  <si>
    <t>Saldo final t-2</t>
  </si>
  <si>
    <t>Correções nas contas reguladas</t>
  </si>
  <si>
    <t>Saldo das ações coordenadas de balanço</t>
  </si>
  <si>
    <t>Produtores em regime especial (desvios de reativa)</t>
  </si>
  <si>
    <t>Serviços Eletricidade MAT</t>
  </si>
  <si>
    <t>Correção a desvios de anos anteriores</t>
  </si>
  <si>
    <t>Correção a exercícios anteriores ( não regulado):</t>
  </si>
  <si>
    <t>Saldo em 31 de Dezembro de t-3</t>
  </si>
  <si>
    <t>Notas:</t>
  </si>
  <si>
    <t>Amortizações Acumuladas</t>
  </si>
  <si>
    <t>Ativo
totalmente
amortizado</t>
  </si>
  <si>
    <t>Ativo 
em
amortização</t>
  </si>
  <si>
    <t>Transferência para
totalmente
amortizado</t>
  </si>
  <si>
    <t>Ativo 
em 
amortização</t>
  </si>
  <si>
    <t>1.9</t>
  </si>
  <si>
    <t>1.10 = 1.1 + 1.5 - 1.6 + 1.8</t>
  </si>
  <si>
    <t>1.11 = 1.2  + 1.4 -1.5 - 1.7 + 1.9</t>
  </si>
  <si>
    <t>1.12 = 1.10 + 1.11</t>
  </si>
  <si>
    <t>2.9</t>
  </si>
  <si>
    <t>2.10 = 2.1  + 2.5 - 2.6 + 2.8</t>
  </si>
  <si>
    <t>2.11 = 2.2  + 2.4 - 2.5 - 2.7 + 2.9</t>
  </si>
  <si>
    <t>2.12 = 2.10 + 2.11</t>
  </si>
  <si>
    <t>3.9</t>
  </si>
  <si>
    <t>3.10 = 3.1 + 3.5 - 3.6 + 3.8</t>
  </si>
  <si>
    <t>3.11 = 3.2  + 3.4 - 3.5 - 3.7 + 3.9</t>
  </si>
  <si>
    <t>3.12 = 3.10 + 3.11</t>
  </si>
  <si>
    <t>4.9</t>
  </si>
  <si>
    <t>4.10 = 4.1 + 4.5 - 4.6 + 4.8</t>
  </si>
  <si>
    <t>4.11 = 4.2  + 4.4 - 4.5 - 4.7 + 4.9</t>
  </si>
  <si>
    <t>4.12 = 4.10 + 4.11</t>
  </si>
  <si>
    <t>5.5</t>
  </si>
  <si>
    <t>5.9 = 1.9 - 2.9 - (3.9 - 4.9)</t>
  </si>
  <si>
    <t>5.10 = 5.1 + 5.5 - 5.6 + 5.8</t>
  </si>
  <si>
    <t>5.11 = 5.2  + 5.4 - 5.5 - 5.7 + 5.9</t>
  </si>
  <si>
    <t>5.12 = 5.10 + 5.11</t>
  </si>
  <si>
    <t>Obras concluídas</t>
  </si>
  <si>
    <t>Aquisições directas</t>
  </si>
  <si>
    <t>Encargos gestão e de estrutura</t>
  </si>
  <si>
    <t>TOTAL DA ACTIVIDADE</t>
  </si>
  <si>
    <t>Valores relativos à comparticipação nas redes</t>
  </si>
  <si>
    <t>Valores relativos a elementos de ligação para uso partilhado</t>
  </si>
  <si>
    <t>Subsídios / Comparticipações</t>
  </si>
  <si>
    <t>Custo total a remunerar (deduzido de subsídios / comparticipações)</t>
  </si>
  <si>
    <t>Custo total (antes de subsídios / comparticipações)</t>
  </si>
  <si>
    <t>AMORTIZAÇÕES ACUMULADAS  (ACEITE + NÃO ACEITE)</t>
  </si>
  <si>
    <t>PROPRIEDADE INDUSTRIAL (ACEITE + NÃO ACEITE)</t>
  </si>
  <si>
    <t>VALOR BRUTO (ACEITE + NÃO ACEITE)</t>
  </si>
  <si>
    <t>AMORTIZAÇÕES ACUMULADAS (ACEITE + NÃO ACEITE)</t>
  </si>
  <si>
    <t>VALOR BRUTO (NÃO ACEITE)</t>
  </si>
  <si>
    <t>PROPRIEDADE INDUSTRIAL (NÃO ACEITE)</t>
  </si>
  <si>
    <t>AMORTIZAÇÕES ACUMULADAS (NÃO ACEITE)</t>
  </si>
  <si>
    <t>AMORTIZAÇÕES ACUMULADAS (ACEITE)</t>
  </si>
  <si>
    <t>PROPRIEDADE INDUSTRIAL (ACEITE)</t>
  </si>
  <si>
    <t>VALOR BRUTO (ACEITE)</t>
  </si>
  <si>
    <t>AMORTIZAÇÕES ACUMULADAS  (ACEITE)</t>
  </si>
  <si>
    <t>AMORTIZAÇÕES ACUMULADAS  (NÃO ACEITE)</t>
  </si>
  <si>
    <t>DA ATIVIDADE GESTÃO GLOBAL DO SISTEMA (ACEITE + NÃO ACEITE)</t>
  </si>
  <si>
    <t>Investimentos em Exploração (ACEITE + NÃO ACEITE)</t>
  </si>
  <si>
    <t>Direitos de Superfície (ACEITE + NÃO ACEITE)</t>
  </si>
  <si>
    <t>DA ATIVIDADE TRANSPORTE DE ENERGIA ELÉCTRICA (ACEITE + NÃO ACEITE)</t>
  </si>
  <si>
    <t>Investimentos em curso (ACEITE + NÃO ACEITE)</t>
  </si>
  <si>
    <t>DA ATIVIDADE GESTÃO GLOBAL DO SISTEMA (ACEITE)</t>
  </si>
  <si>
    <t>Investimentos em Exploração (ACEITE)</t>
  </si>
  <si>
    <t>Direitos de Superfície (ACEITE)</t>
  </si>
  <si>
    <t>DA ATIVIDADE TRANSPORTE DE ENERGIA ELÉCTRICA (ACEITE)</t>
  </si>
  <si>
    <t>Investimentos em curso (ACEITE)</t>
  </si>
  <si>
    <t>DA ATIVIDADE GESTÃO GLOBAL DO SISTEMA (NÃO ACEITE)</t>
  </si>
  <si>
    <t>Investimentos em Exploração (NÃO ACEITE)</t>
  </si>
  <si>
    <t>Direitos de Superfície (NÃO ACEITE)</t>
  </si>
  <si>
    <t>DA ATIVIDADE TRANSPORTE DE ENERGIA ELÉCTRICA (NÃO ACEITE)</t>
  </si>
  <si>
    <t>Investimentos em curso (NÃO ACEITE)</t>
  </si>
  <si>
    <t>INVESTIMENTO EM CURSO (ACEITE + NÃO ACEITE)</t>
  </si>
  <si>
    <t>INVESTIMENTO EM CURSO (ACEITE)</t>
  </si>
  <si>
    <t>INVESTIMENTO EM CURSO (NÃO ACEITE)</t>
  </si>
  <si>
    <t>Compensações previstas no Regulamento da Qualidade de Serviço (RQS)</t>
  </si>
  <si>
    <t>Ano t-2</t>
  </si>
  <si>
    <t>Qualidade de Serviço Técnica</t>
  </si>
  <si>
    <t>RQS</t>
  </si>
  <si>
    <t>Contas Estatutárias</t>
  </si>
  <si>
    <t>Contas Reguladas</t>
  </si>
  <si>
    <t>1) Compensações Pagas a Clientes via Comercializador</t>
  </si>
  <si>
    <t>Unidade: EUR</t>
  </si>
  <si>
    <t>2) Compensações &lt; 0,50 € (devolução nas tarifas de acesso às redes)*</t>
  </si>
  <si>
    <t>4) Compensações não Possíveis de Pagar aos Clientes*</t>
  </si>
  <si>
    <t>* Identificar rubrica das contas reguladas através da qual estas comparticipações estão a ser devolvidas, se aplicável</t>
  </si>
  <si>
    <t xml:space="preserve">   Bombagem hidroelétrica - AT</t>
  </si>
  <si>
    <t>Rendimentos de construção em ativos concessionados</t>
  </si>
  <si>
    <t>Aquisições</t>
  </si>
  <si>
    <t>Outros rendimentos e ganhos operacionais</t>
  </si>
  <si>
    <t>Outros gastos e perdas operacionais</t>
  </si>
  <si>
    <t>Quadro N2-07-REN -  Ativos intangíveis_GGS (ACEITE)</t>
  </si>
  <si>
    <t>Quadro N2-07-REN -  Ativos intangíveis_GGS (NÃO ACEITE)</t>
  </si>
  <si>
    <t>Rendas de congestionamento - Financial Transaction Rights</t>
  </si>
  <si>
    <t>Rendas de congestionamento - Serviços de Sistema (inclui Saldo das ações coordenadas de balanço)</t>
  </si>
  <si>
    <t>Convergência tarifária RAs</t>
  </si>
  <si>
    <t>Convergência tarifaria RAs</t>
  </si>
  <si>
    <t>Total de Outros rendimentos e ganhos na demonstração estatutária</t>
  </si>
  <si>
    <t>Direitos de superfície</t>
  </si>
  <si>
    <t>Efeito da alteração da política contabilística de benefícios pós emprego</t>
  </si>
  <si>
    <t>5=2+3+4</t>
  </si>
  <si>
    <t>7=1+2+3+4+6</t>
  </si>
  <si>
    <t>11=8+9+10</t>
  </si>
  <si>
    <t>13=7+8+9+10+12</t>
  </si>
  <si>
    <t xml:space="preserve">
licença de exploração emitida pela DGEG quando aplicável </t>
  </si>
  <si>
    <t>Parâmetros</t>
  </si>
  <si>
    <r>
      <t xml:space="preserve">Tcd </t>
    </r>
    <r>
      <rPr>
        <vertAlign val="subscript"/>
        <sz val="10"/>
        <rFont val="Arial"/>
        <family val="2"/>
      </rPr>
      <t>t-4</t>
    </r>
  </si>
  <si>
    <r>
      <t>Td</t>
    </r>
    <r>
      <rPr>
        <vertAlign val="subscript"/>
        <sz val="10"/>
        <rFont val="Arial"/>
        <family val="2"/>
      </rPr>
      <t>cl t-4</t>
    </r>
  </si>
  <si>
    <r>
      <t>Td</t>
    </r>
    <r>
      <rPr>
        <vertAlign val="subscript"/>
        <sz val="10"/>
        <rFont val="Arial"/>
        <family val="2"/>
      </rPr>
      <t>tp t-4</t>
    </r>
  </si>
  <si>
    <r>
      <t xml:space="preserve">Tcd </t>
    </r>
    <r>
      <rPr>
        <vertAlign val="subscript"/>
        <sz val="10"/>
        <rFont val="Arial"/>
        <family val="2"/>
      </rPr>
      <t>t-3</t>
    </r>
  </si>
  <si>
    <r>
      <t>Td</t>
    </r>
    <r>
      <rPr>
        <vertAlign val="subscript"/>
        <sz val="10"/>
        <rFont val="Arial"/>
        <family val="2"/>
      </rPr>
      <t>cl t-3</t>
    </r>
  </si>
  <si>
    <r>
      <t>Td</t>
    </r>
    <r>
      <rPr>
        <vertAlign val="subscript"/>
        <sz val="10"/>
        <rFont val="Arial"/>
        <family val="2"/>
      </rPr>
      <t>tp t-3</t>
    </r>
  </si>
  <si>
    <r>
      <t xml:space="preserve">Tcd </t>
    </r>
    <r>
      <rPr>
        <vertAlign val="subscript"/>
        <sz val="10"/>
        <rFont val="Arial"/>
        <family val="2"/>
      </rPr>
      <t>t-2</t>
    </r>
  </si>
  <si>
    <r>
      <t>Td</t>
    </r>
    <r>
      <rPr>
        <vertAlign val="subscript"/>
        <sz val="10"/>
        <rFont val="Arial"/>
        <family val="2"/>
      </rPr>
      <t>cl t-2</t>
    </r>
  </si>
  <si>
    <r>
      <t>Td</t>
    </r>
    <r>
      <rPr>
        <vertAlign val="subscript"/>
        <sz val="10"/>
        <rFont val="Arial"/>
        <family val="2"/>
      </rPr>
      <t>tp t-2</t>
    </r>
  </si>
  <si>
    <r>
      <t xml:space="preserve">TIE </t>
    </r>
    <r>
      <rPr>
        <vertAlign val="subscript"/>
        <sz val="10"/>
        <rFont val="Arial"/>
        <family val="2"/>
      </rPr>
      <t>t-4</t>
    </r>
  </si>
  <si>
    <r>
      <t xml:space="preserve">TIE </t>
    </r>
    <r>
      <rPr>
        <vertAlign val="subscript"/>
        <sz val="10"/>
        <rFont val="Arial"/>
        <family val="2"/>
      </rPr>
      <t>t-3</t>
    </r>
  </si>
  <si>
    <r>
      <t xml:space="preserve">TIE </t>
    </r>
    <r>
      <rPr>
        <vertAlign val="subscript"/>
        <sz val="10"/>
        <rFont val="Arial"/>
        <family val="2"/>
      </rPr>
      <t>t-2</t>
    </r>
  </si>
  <si>
    <t>Outros créditos a receber</t>
  </si>
  <si>
    <r>
      <t xml:space="preserve">Capital </t>
    </r>
    <r>
      <rPr>
        <sz val="10"/>
        <rFont val="Calibri"/>
        <family val="2"/>
        <scheme val="minor"/>
      </rPr>
      <t>subscrito</t>
    </r>
  </si>
  <si>
    <r>
      <t xml:space="preserve">Outras </t>
    </r>
    <r>
      <rPr>
        <sz val="10"/>
        <rFont val="Calibri"/>
        <family val="2"/>
        <scheme val="minor"/>
      </rPr>
      <t>dívida a pagar</t>
    </r>
  </si>
  <si>
    <t>Rendimentos e gastos não aceites para regulação:</t>
  </si>
  <si>
    <r>
      <t xml:space="preserve">ATIVOS INTANGÍVEIS </t>
    </r>
    <r>
      <rPr>
        <b/>
        <sz val="10"/>
        <rFont val="Calibri"/>
        <family val="2"/>
        <scheme val="minor"/>
      </rPr>
      <t>(ACEITE + NÃO ACEITE)</t>
    </r>
  </si>
  <si>
    <r>
      <t xml:space="preserve">ATIVOS INTANGÍVEIS </t>
    </r>
    <r>
      <rPr>
        <b/>
        <sz val="10"/>
        <rFont val="Calibri"/>
        <family val="2"/>
        <scheme val="minor"/>
      </rPr>
      <t>(ACEITE)</t>
    </r>
  </si>
  <si>
    <r>
      <t xml:space="preserve">ATIVOS INTANGÍVEIS </t>
    </r>
    <r>
      <rPr>
        <b/>
        <sz val="10"/>
        <rFont val="Calibri"/>
        <family val="2"/>
        <scheme val="minor"/>
      </rPr>
      <t>(NÃO ACEITE)</t>
    </r>
  </si>
  <si>
    <r>
      <rPr>
        <b/>
        <sz val="10"/>
        <color theme="1"/>
        <rFont val="Calibri"/>
        <family val="2"/>
      </rPr>
      <t xml:space="preserve">Outros créditos </t>
    </r>
    <r>
      <rPr>
        <b/>
        <sz val="10"/>
        <color theme="1"/>
        <rFont val="Calibri"/>
        <family val="2"/>
      </rPr>
      <t>a receber</t>
    </r>
  </si>
  <si>
    <r>
      <t xml:space="preserve">Outras dívidas </t>
    </r>
    <r>
      <rPr>
        <b/>
        <sz val="10"/>
        <rFont val="Calibri"/>
        <family val="2"/>
        <scheme val="minor"/>
      </rPr>
      <t>a pagar</t>
    </r>
  </si>
  <si>
    <r>
      <t xml:space="preserve">Total de outras dívidas </t>
    </r>
    <r>
      <rPr>
        <b/>
        <sz val="10"/>
        <color theme="1"/>
        <rFont val="Calibri"/>
        <family val="2"/>
        <scheme val="minor"/>
      </rPr>
      <t>a pagar e diferimentos</t>
    </r>
  </si>
  <si>
    <t>Rendas de congestionamento</t>
  </si>
  <si>
    <t>Quadro N2-04-REN -Indutores de custos</t>
  </si>
  <si>
    <t>Potência ligada para produtores (MVA)</t>
  </si>
  <si>
    <t xml:space="preserve">    REN PRO</t>
  </si>
  <si>
    <t>Investimentos aprovados/propostos em sede de PDIRT xx 
(1)</t>
  </si>
  <si>
    <t>Investimentos aprovados/propostos em sede de PDIRT yy 
(2)</t>
  </si>
  <si>
    <t>Aumentos (custos técnicos+financeiros)</t>
  </si>
  <si>
    <t>Transferências Exploração</t>
  </si>
  <si>
    <t>Nota 1: Cada montante reportado nestas colunas deve ser devidamente detalhado e justificado, através da identificação da documentação comprovativa, no Anexo ao Relatório das Contas Reguladas</t>
  </si>
  <si>
    <t>Investimentos aprovados/propostos - pedidos adicionais (Nota 1)
(3)</t>
  </si>
  <si>
    <t>Total  
(4) = (1) + (2) + (3)</t>
  </si>
  <si>
    <t>Diferença entre (Nota2)</t>
  </si>
  <si>
    <t xml:space="preserve">Aumentos (custos técnicos+financeiros) totais e Aumentos (custos técnicos+financeiros) aprovados/propostos </t>
  </si>
  <si>
    <t>Transferências Exploração totais e Transferências Exploração aprovados/propostos</t>
  </si>
  <si>
    <t>Nota 2: Quando o somatório dos aumentos (custos diretos+financeiros) e das entradas em exploração aprovados/propostos  não for igual aos montantes das colunas F,G e H do Quadro N2-07-REN - Ativos_GGS (VALOR BRUTO (ACEITE + NÃO ACEITE)), respetivamente, as diferenças devem ser devidamente justificadas no Anexo ao Relatório das Contas Reguladas, indicando se resultam de investimentos incluidos em PDIRT não aprovados, de investimentos excluidos de PDIRT aprovados ou de outras situações.</t>
  </si>
  <si>
    <t>Cálculo dos ajustamentos na atividade de TEE</t>
  </si>
  <si>
    <t>Cálculo do ajustamento na atividade de Transporte de Energia Elétrica (TEE)</t>
  </si>
  <si>
    <t>Incentivo à melhoria do desempenho técnico da RNT (IMDT)</t>
  </si>
  <si>
    <t>Montantes a repercutir nas tarifas, não contemplados no âmbito das metas de eficiência</t>
  </si>
  <si>
    <t>Valor da compensação entre operadores das redes de transporte</t>
  </si>
  <si>
    <t>Gastos ambientais</t>
  </si>
  <si>
    <t>Ajustamento do ano t-2 da atividade de TEE do ORT a repercutir no ano t</t>
  </si>
  <si>
    <t>Proveitos permitidos da atividade de TEE do ORT (C/ ajustamentos)</t>
  </si>
  <si>
    <t>Proveitos faturados da actividade de Transporte de Energia Eléctrica por aplicação das tarifas de URT</t>
  </si>
  <si>
    <t>t-2 real</t>
  </si>
  <si>
    <t>Custos Totais (TOTEX) aceite TEE</t>
  </si>
  <si>
    <t>Componente fixa dos proveitos da actividade de TEE</t>
  </si>
  <si>
    <t>Valor unitário condições financiamento pré 2022, Sem Prémio, Custos Reais TEE (Milhões EUR/Taxa remuneração)</t>
  </si>
  <si>
    <t>Valor do indutor ("WACC") - condições financiamento pré 2022, Sem Prémio, Custos Reais TEE, com neutralização de eficiência (%)</t>
  </si>
  <si>
    <t>Valor unitário condições financiamento pré 2022, Com Prémio, CREF TEE (Milhões EUR/Taxa remuneração)</t>
  </si>
  <si>
    <t>Valor do indutor ("WACC") - condições financiamento pré 2022, Com Prémio, CREF TEE, com neutralização de eficiência (%)</t>
  </si>
  <si>
    <t>Valor unitário compenente sujeita a ajustamento de fator de ajustamento de IPIB-X pré 2022 TEE (Milhões EUR/Fator ajustamento IPIB-X)</t>
  </si>
  <si>
    <t>Valor do indutor de Fator Ajustamento IPIB-X do TEE (Índice de Fator ajustamento IPIB-X)</t>
  </si>
  <si>
    <t>Valor unitário condições financiamento pós 2022 TEE (Milhões EUR/Taxa remuneração)</t>
  </si>
  <si>
    <t>Valor do indutor ("WACC") - condições financiamento pós 2022 TEE (%)</t>
  </si>
  <si>
    <t>Valor unitário do indutor Extensão da rede TEE (EUR/Km)</t>
  </si>
  <si>
    <t>Valor previsto para o indutor de extensão da rede TEE (Km)</t>
  </si>
  <si>
    <t>Valor unitário do indutor Potência ligada à rede de TEE para produtores (EUR/MVA)</t>
  </si>
  <si>
    <t>Valor previsto para o indutor de Potência ligada à rede de TEE para produtores (MVA)</t>
  </si>
  <si>
    <t>Nota 1: Cada montante reportado nestas colunas deve ser devidamente detalhado e justificado, através da identificação da documentação comprovativa de aprovação pelo concedente, no Anexo ao Relatório das Contas Reguladas</t>
  </si>
  <si>
    <t>[d]  Cada montante reportado nesta coluna deve ser devidamente detalhado e justificado, através da identificação da documentação comprovativa de aprovação pelo concedente, no Anexo ao Relatório das Contas Reguladas</t>
  </si>
  <si>
    <t>Produção Renovável</t>
  </si>
  <si>
    <t>3+4+5+7</t>
  </si>
  <si>
    <t xml:space="preserve">   Hídrica</t>
  </si>
  <si>
    <t xml:space="preserve">   Eólica</t>
  </si>
  <si>
    <t xml:space="preserve">   Biomassa</t>
  </si>
  <si>
    <t xml:space="preserve">        Cogeração</t>
  </si>
  <si>
    <t xml:space="preserve">   Solar</t>
  </si>
  <si>
    <t>Produção não Renovável</t>
  </si>
  <si>
    <t xml:space="preserve">   Gás Natural</t>
  </si>
  <si>
    <t xml:space="preserve">    Outros</t>
  </si>
  <si>
    <r>
      <t>IMDT</t>
    </r>
    <r>
      <rPr>
        <b/>
        <sz val="6"/>
        <rFont val="Arial"/>
        <family val="2"/>
      </rPr>
      <t>URT</t>
    </r>
  </si>
  <si>
    <r>
      <t>IMDT</t>
    </r>
    <r>
      <rPr>
        <b/>
        <vertAlign val="subscript"/>
        <sz val="10"/>
        <rFont val="Arial"/>
        <family val="2"/>
      </rPr>
      <t>inf</t>
    </r>
  </si>
  <si>
    <r>
      <t>IMDT</t>
    </r>
    <r>
      <rPr>
        <b/>
        <vertAlign val="subscript"/>
        <sz val="10"/>
        <rFont val="Arial"/>
        <family val="2"/>
      </rPr>
      <t>sup</t>
    </r>
  </si>
  <si>
    <r>
      <t>DT</t>
    </r>
    <r>
      <rPr>
        <b/>
        <vertAlign val="subscript"/>
        <sz val="10"/>
        <rFont val="Arial"/>
        <family val="2"/>
      </rPr>
      <t>min</t>
    </r>
  </si>
  <si>
    <r>
      <t>DT</t>
    </r>
    <r>
      <rPr>
        <b/>
        <vertAlign val="subscript"/>
        <sz val="10"/>
        <rFont val="Arial"/>
        <family val="2"/>
      </rPr>
      <t>ref</t>
    </r>
  </si>
  <si>
    <r>
      <t>DT</t>
    </r>
    <r>
      <rPr>
        <b/>
        <vertAlign val="subscript"/>
        <sz val="10"/>
        <rFont val="Arial"/>
        <family val="2"/>
      </rPr>
      <t>max</t>
    </r>
  </si>
  <si>
    <t>DT</t>
  </si>
  <si>
    <r>
      <t>α</t>
    </r>
    <r>
      <rPr>
        <b/>
        <vertAlign val="subscript"/>
        <sz val="10"/>
        <rFont val="Calibri"/>
        <family val="2"/>
      </rPr>
      <t>1</t>
    </r>
  </si>
  <si>
    <r>
      <t>α</t>
    </r>
    <r>
      <rPr>
        <b/>
        <vertAlign val="subscript"/>
        <sz val="10"/>
        <rFont val="Calibri"/>
        <family val="2"/>
      </rPr>
      <t>2</t>
    </r>
  </si>
  <si>
    <r>
      <t>α</t>
    </r>
    <r>
      <rPr>
        <b/>
        <vertAlign val="subscript"/>
        <sz val="10"/>
        <rFont val="Calibri"/>
        <family val="2"/>
      </rPr>
      <t>3</t>
    </r>
  </si>
  <si>
    <r>
      <t>I</t>
    </r>
    <r>
      <rPr>
        <b/>
        <vertAlign val="subscript"/>
        <sz val="10"/>
        <rFont val="Arial"/>
        <family val="2"/>
      </rPr>
      <t>DISP</t>
    </r>
  </si>
  <si>
    <r>
      <t>α</t>
    </r>
    <r>
      <rPr>
        <b/>
        <vertAlign val="subscript"/>
        <sz val="10"/>
        <rFont val="Calibri"/>
        <family val="2"/>
      </rPr>
      <t>TCD</t>
    </r>
  </si>
  <si>
    <r>
      <t>P</t>
    </r>
    <r>
      <rPr>
        <b/>
        <vertAlign val="subscript"/>
        <sz val="10"/>
        <rFont val="Arial"/>
        <family val="2"/>
      </rPr>
      <t>DISP ref</t>
    </r>
  </si>
  <si>
    <r>
      <t>I</t>
    </r>
    <r>
      <rPr>
        <b/>
        <vertAlign val="subscript"/>
        <sz val="10"/>
        <rFont val="Arial"/>
        <family val="2"/>
      </rPr>
      <t>QST</t>
    </r>
  </si>
  <si>
    <r>
      <t>P</t>
    </r>
    <r>
      <rPr>
        <b/>
        <vertAlign val="subscript"/>
        <sz val="10"/>
        <rFont val="Arial"/>
        <family val="2"/>
      </rPr>
      <t>QST ref</t>
    </r>
  </si>
  <si>
    <r>
      <t>I</t>
    </r>
    <r>
      <rPr>
        <b/>
        <vertAlign val="subscript"/>
        <sz val="10"/>
        <rFont val="Arial"/>
        <family val="2"/>
      </rPr>
      <t>interl</t>
    </r>
  </si>
  <si>
    <r>
      <t>V</t>
    </r>
    <r>
      <rPr>
        <b/>
        <vertAlign val="subscript"/>
        <sz val="10"/>
        <rFont val="Arial"/>
        <family val="2"/>
      </rPr>
      <t xml:space="preserve">Ref </t>
    </r>
    <r>
      <rPr>
        <b/>
        <sz val="10"/>
        <rFont val="Cambria"/>
        <family val="1"/>
      </rPr>
      <t>- ΔV</t>
    </r>
  </si>
  <si>
    <r>
      <t>V</t>
    </r>
    <r>
      <rPr>
        <b/>
        <vertAlign val="subscript"/>
        <sz val="10"/>
        <rFont val="Arial"/>
        <family val="2"/>
      </rPr>
      <t>Ref</t>
    </r>
  </si>
  <si>
    <r>
      <t>V</t>
    </r>
    <r>
      <rPr>
        <b/>
        <vertAlign val="subscript"/>
        <sz val="10"/>
        <rFont val="Arial"/>
        <family val="2"/>
      </rPr>
      <t xml:space="preserve">Ref </t>
    </r>
    <r>
      <rPr>
        <b/>
        <sz val="10"/>
        <rFont val="Cambria"/>
        <family val="1"/>
      </rPr>
      <t>+ ΔV</t>
    </r>
  </si>
  <si>
    <r>
      <t>I</t>
    </r>
    <r>
      <rPr>
        <b/>
        <vertAlign val="subscript"/>
        <sz val="10"/>
        <rFont val="Arial"/>
        <family val="2"/>
      </rPr>
      <t>interl min</t>
    </r>
  </si>
  <si>
    <r>
      <t>I</t>
    </r>
    <r>
      <rPr>
        <b/>
        <vertAlign val="subscript"/>
        <sz val="10"/>
        <rFont val="Arial"/>
        <family val="2"/>
      </rPr>
      <t>interl max</t>
    </r>
  </si>
  <si>
    <t>Indicadores de Desempenho Técnico da RNT</t>
  </si>
  <si>
    <t>Manutenção da disponibilidade elementos RNT</t>
  </si>
  <si>
    <r>
      <t>P</t>
    </r>
    <r>
      <rPr>
        <b/>
        <vertAlign val="subscript"/>
        <sz val="8.5"/>
        <rFont val="Arial"/>
        <family val="2"/>
      </rPr>
      <t>disp</t>
    </r>
  </si>
  <si>
    <r>
      <t>I</t>
    </r>
    <r>
      <rPr>
        <b/>
        <vertAlign val="subscript"/>
        <sz val="8.5"/>
        <rFont val="Arial"/>
        <family val="2"/>
      </rPr>
      <t>Disp</t>
    </r>
  </si>
  <si>
    <t>Manutenção Qualidade de Serviço Técnica</t>
  </si>
  <si>
    <r>
      <t>P</t>
    </r>
    <r>
      <rPr>
        <b/>
        <vertAlign val="subscript"/>
        <sz val="8.5"/>
        <rFont val="Arial"/>
        <family val="2"/>
      </rPr>
      <t>QST</t>
    </r>
  </si>
  <si>
    <r>
      <t>I</t>
    </r>
    <r>
      <rPr>
        <b/>
        <vertAlign val="subscript"/>
        <sz val="8.5"/>
        <rFont val="Arial"/>
        <family val="2"/>
      </rPr>
      <t>QST</t>
    </r>
  </si>
  <si>
    <t>Capacidade interligação disponibilizada</t>
  </si>
  <si>
    <t>Percentagam de horas do ano em que se cumpre a meta 70%</t>
  </si>
  <si>
    <r>
      <t>I</t>
    </r>
    <r>
      <rPr>
        <b/>
        <vertAlign val="subscript"/>
        <sz val="8.5"/>
        <rFont val="Arial"/>
        <family val="2"/>
      </rPr>
      <t>interl</t>
    </r>
  </si>
  <si>
    <t>Valor do IMDT da RNT</t>
  </si>
  <si>
    <t>Incentivo IMDT</t>
  </si>
  <si>
    <t>Data de entrada em exploração (mês/ano)</t>
  </si>
  <si>
    <t xml:space="preserve">Total </t>
  </si>
  <si>
    <t>Quadro N2-07-REN -  Ativos intangíveis_GGS PDIRT (ACEITE)</t>
  </si>
  <si>
    <t>Quadro N2-07-REN -  Ativos intangíveis_GGS PDIRT (NÃO ACEITE)</t>
  </si>
  <si>
    <t>ATIVOS INTANGÍVEIS (ACEITE + NÃO ACEITE)</t>
  </si>
  <si>
    <t>VALOR BRUTO  (NÃO ACEITE)</t>
  </si>
  <si>
    <t>PROPRIEDADE INDUSTRIAL  (NÃO ACEITE)</t>
  </si>
  <si>
    <t>ATIVOS INTANGÍVEIS  (NÃO ACEITE)</t>
  </si>
  <si>
    <t>ATIVOS INTANGÍVEIS (NÃO ACEITE)</t>
  </si>
  <si>
    <t>Quadro N2-09-REN - Subsídios ao investimento e direitos de superfície_GGS</t>
  </si>
  <si>
    <t>Imobilizado total a custo real &lt;2022</t>
  </si>
  <si>
    <t>Imobilizado bruto</t>
  </si>
  <si>
    <t>Amortização acumulada</t>
  </si>
  <si>
    <t>Amortização do exercício</t>
  </si>
  <si>
    <t>Subsidios</t>
  </si>
  <si>
    <t>Imob Custo real &lt;2022 (Taxa c/ prémio)</t>
  </si>
  <si>
    <t>Subsidios creal (Taxa c/ prémio)</t>
  </si>
  <si>
    <t>Imob Custo ref &lt;2022 (Taxa c/ prémio)</t>
  </si>
  <si>
    <t>Subsidios (Taxa c/ prémio)</t>
  </si>
  <si>
    <t>Imobilizado total a custo real &gt;2022</t>
  </si>
  <si>
    <t>Imobilizado líquido médio</t>
  </si>
  <si>
    <t>C/ prémio</t>
  </si>
  <si>
    <t>S/prémio</t>
  </si>
  <si>
    <t>Taxa de remuneração</t>
  </si>
  <si>
    <t>Unid: EUR</t>
  </si>
  <si>
    <t>Vida útil média, ponderada pelo valor das várias componentes da obra</t>
  </si>
  <si>
    <t xml:space="preserve">Amortizações dos investimentos (1) entrados em exploração em t-2 aprovados/propostos em sede de PDIRT xx 
</t>
  </si>
  <si>
    <t>Diferença entrem (Nota2) (5)</t>
  </si>
  <si>
    <t xml:space="preserve">Amortizações dos investimentos (2) entrados em exploração em t-2 aprovados/propostos em sede de PDIRT yy 
</t>
  </si>
  <si>
    <t xml:space="preserve">Amortizações dos investimentos (3) entrados em exploração em t-2 aprovados/propostos - pedidos adicionais (Nota 1)
</t>
  </si>
  <si>
    <t>Amortizações dos investimentos (5) entrados em exploração em t-2 - Diferenças (nota 2)</t>
  </si>
  <si>
    <t xml:space="preserve">Comparticipações dos investimentos (1) entrados em exploração em t-2 aprovados/propostos em sede de PDIRT xx 
</t>
  </si>
  <si>
    <t xml:space="preserve">amortizações do exercício das comparticipações dos investimentos (1) </t>
  </si>
  <si>
    <t xml:space="preserve">Comparticipações dos investimentos (2) entrados em exploração em t-2 aprovados/propostos em sede de PDIRT yy </t>
  </si>
  <si>
    <t>amortizações do exercício das comparticipações de investimentos (2)</t>
  </si>
  <si>
    <t>Comparticipações dos investimentos (3) entrados em exploração em t-2 aprovados/propostos - pedidos adicionais (Nota 1)</t>
  </si>
  <si>
    <t>Comparticipações dos investimentos (5) entrados em exploração em t-2 - Diferenças (nota 2)</t>
  </si>
  <si>
    <t>Outros gastos e perdas, dos quais:</t>
  </si>
  <si>
    <t xml:space="preserve">    Quotizações</t>
  </si>
  <si>
    <t xml:space="preserve">    Alienações</t>
  </si>
  <si>
    <t xml:space="preserve">    Abates</t>
  </si>
  <si>
    <t xml:space="preserve">    Multas e penalidades</t>
  </si>
  <si>
    <t xml:space="preserve">   …</t>
  </si>
  <si>
    <t xml:space="preserve">   Outros</t>
  </si>
  <si>
    <t>Outros rendimentos e ganhos, dos quais:</t>
  </si>
  <si>
    <t xml:space="preserve">    Indemnização de exploração</t>
  </si>
  <si>
    <t xml:space="preserve">    …</t>
  </si>
  <si>
    <t>Cálculo do ajustamento na atividade de Gestão Global do Sistema (GGS)</t>
  </si>
  <si>
    <t>OPEX Revenue Cap - Custos de exploração da atividade de GGS do ORT aceites no cálculo de proveitos</t>
  </si>
  <si>
    <t>Acréscimo de custos exploração ocorridos posteriormente à definição do OPEX sujeito a aprovação</t>
  </si>
  <si>
    <t>Ajustamento do ano t-2 dos custos de gestão do sistema da atividade de GGS do ORT a repercutir no ano t</t>
  </si>
  <si>
    <t>Convergência + Défice tarifário RAA+RAM (inclui dedução do ajustamento provisório previsto de T-1)</t>
  </si>
  <si>
    <t>Proveitos permitidos da atividade de CVEEAC do AC</t>
  </si>
  <si>
    <t>Medidas de sustentabilidade do SEN decorrentes da legislação em vigor</t>
  </si>
  <si>
    <t>Parcela associada aos terrenos hídricos</t>
  </si>
  <si>
    <t>Custo com a ERSE</t>
  </si>
  <si>
    <t>Transferência para a Autoridade da Concorrência</t>
  </si>
  <si>
    <t>Custos de gestão dos Planos de Promoção do Desempenho Ambiental (PPDA)</t>
  </si>
  <si>
    <t>Outros custos decorrentes de medidas de política energética, ambiental ou de CIEG</t>
  </si>
  <si>
    <t>Custos com o Plano de Promoção da Eficiência no Consumo (PPEC)</t>
  </si>
  <si>
    <t>Custos com a concessionária da Zona Piloto</t>
  </si>
  <si>
    <t>Garantia de potência (modalidade de incentivo ao investimento) e remuneração da Reserva de Segurança do SEN</t>
  </si>
  <si>
    <t>Ajustamento do ano t-2 dos CIEG da atividade de GGS do ORT a repercutir no ano t</t>
  </si>
  <si>
    <t xml:space="preserve"> Custos com capital da atividade de GGS do ORT (C/ ajustamentos)</t>
  </si>
  <si>
    <t xml:space="preserve">   Amortização RAB da atividade de GGS do ORT (liquido amortizações de subsídios e excl. terrenos DPH e ZPH)</t>
  </si>
  <si>
    <t xml:space="preserve">   Valor médio RAB (líquido de amortizações e subsídios e excl. terrenos DPH e ZPH)</t>
  </si>
  <si>
    <t xml:space="preserve">   Taxa de remuneração dos ativos base GGS do ORT</t>
  </si>
  <si>
    <t xml:space="preserve">   Ajustamento do ano t-1 do CAPEX a repercutir no ano t</t>
  </si>
  <si>
    <t xml:space="preserve">   Custos com a convergência tarifária da Região Autónoma dos Açores (Excluindo défice tarifario)</t>
  </si>
  <si>
    <t xml:space="preserve">   Custos com a convergência tarifária da Região Autónoma da Madeira (Excluindo défice tarifario)</t>
  </si>
  <si>
    <t xml:space="preserve">   Valor previsto do desvio (C/ juros) da recuperação pelo ORT do custo com a convergência tarifária das RAA e RAM, pago durante o ano t-1</t>
  </si>
  <si>
    <t xml:space="preserve"> Parcela associada aos terrenos afetos ao domínio público hídrico (DPH)</t>
  </si>
  <si>
    <t xml:space="preserve">   Taxa de remuneração dos terrenos afetos ao domínio público hídrico (DPH)</t>
  </si>
  <si>
    <t xml:space="preserve">   Valor médio dos terrenos afetos ao domínio público hídrico (DPH), líquido de amortizações e comparticipações </t>
  </si>
  <si>
    <t xml:space="preserve">   Amortizações do Ativo Intangível Equipamento Básico - DPH - Terrenos de aproveitamentos hídricos - Domínio público - Amortização do exercício</t>
  </si>
  <si>
    <t xml:space="preserve"> Parcela associada aos terrenos afetos à zona de proteção hídrica (ZPH)</t>
  </si>
  <si>
    <t xml:space="preserve">   Amortizações do Ativo Intangível Equipamento Básico - ZPH - Terrenos de aproveitamentos hídricos - Domínio público - Amortização do exercício</t>
  </si>
  <si>
    <t>Ajustamento do ano t-2 da atividade de TEE do ORT a repercutir no ano t (sem juros, antes ajustamentos provisórios)</t>
  </si>
  <si>
    <t>Cálculo dos ajustamentos na atividade de GGS</t>
  </si>
  <si>
    <t>Quadro N2-08-REN -  Ativos intangíveis_GGS_PDIRT</t>
  </si>
  <si>
    <t>Quadro N2-10-REN -  Ativos intangíveis_TEE (&lt;2022)</t>
  </si>
  <si>
    <t>Quadro N2-11-REN -  Ativos intangíveis_TEE (2022&gt;)</t>
  </si>
  <si>
    <t>Quadro N2-12-REN -  Ativos intangíveis_TEE (2022&gt;)_PDIRT</t>
  </si>
  <si>
    <t>Quadro N2-13-REN - Subsídios ao investimento e direitos de superfície_TEE (&lt;2022)</t>
  </si>
  <si>
    <t>Quadro N2-14-REN - Subsídios ao investimento e direitos de superfície_TEE (2022&gt;)</t>
  </si>
  <si>
    <t>Quadro N2-16-REN - Diferimentos e dívidas a pagar e a receber</t>
  </si>
  <si>
    <t>Quadro N2-17-REN - Vendas e prestações de serviços</t>
  </si>
  <si>
    <t>Quadro N2-18-REN - Custo das mercadorias vendidas e matérias consumidas</t>
  </si>
  <si>
    <t>Quadro N2-19-REN - Fornecimentos e serviços externos</t>
  </si>
  <si>
    <t>Quadro N2-20-REN - Gastos com pessoal e nº de efetivos</t>
  </si>
  <si>
    <t>Norma 2 -  Informação real REN, SA (Atividade TEE e GGS)</t>
  </si>
  <si>
    <r>
      <t xml:space="preserve">   Produtores </t>
    </r>
    <r>
      <rPr>
        <b/>
        <sz val="10"/>
        <rFont val="Calibri"/>
        <family val="2"/>
        <scheme val="minor"/>
      </rPr>
      <t xml:space="preserve">(lig. </t>
    </r>
    <r>
      <rPr>
        <b/>
        <sz val="10"/>
        <rFont val="Calibri"/>
        <family val="2"/>
        <scheme val="minor"/>
      </rPr>
      <t>DIS) virtual</t>
    </r>
  </si>
  <si>
    <t>Distribuição (Subestação+Pontos virtuais)</t>
  </si>
  <si>
    <r>
      <t xml:space="preserve">            AT (subestações+clientesAT+centrais</t>
    </r>
    <r>
      <rPr>
        <sz val="10"/>
        <rFont val="Calibri"/>
        <family val="2"/>
        <scheme val="minor"/>
      </rPr>
      <t>+lig transf)</t>
    </r>
  </si>
  <si>
    <r>
      <t xml:space="preserve">   Receção (Saldo) de Produtores em Mercado provenientes da Distribuição</t>
    </r>
    <r>
      <rPr>
        <sz val="10"/>
        <color theme="6" tint="-0.249977111117893"/>
        <rFont val="Calibri"/>
        <family val="2"/>
        <scheme val="minor"/>
      </rPr>
      <t xml:space="preserve"> </t>
    </r>
    <r>
      <rPr>
        <sz val="10"/>
        <rFont val="Calibri"/>
        <family val="2"/>
        <scheme val="minor"/>
      </rPr>
      <t>e linhas EDP para auxiliares</t>
    </r>
  </si>
  <si>
    <t xml:space="preserve">   Receção de produtores provenientes da RNT para Auxiliares</t>
  </si>
  <si>
    <t xml:space="preserve">   Estimativa de produção não incluida nas tarifas mas incluida no Consumo</t>
  </si>
  <si>
    <r>
      <rPr>
        <sz val="10"/>
        <rFont val="Calibri"/>
        <family val="2"/>
      </rPr>
      <t>Responsabilidades por</t>
    </r>
    <r>
      <rPr>
        <sz val="10"/>
        <rFont val="Calibri"/>
        <family val="2"/>
        <scheme val="minor"/>
      </rPr>
      <t xml:space="preserve"> Benefícios pós-emprego</t>
    </r>
  </si>
  <si>
    <t>Quadro N2-15-REN - Quadro Base Ativos TEE</t>
  </si>
  <si>
    <t>amortizações do exercício das comparticipações  dos investimentos (3)</t>
  </si>
  <si>
    <t>amortizações do exercício das comparticipações  dos investimentos (5)</t>
  </si>
  <si>
    <t>Rendimentos suplementares</t>
  </si>
  <si>
    <t>Nota 2: Quando o somatório dos aumentos (custos diretos+financeiros) e das entradas em exploração aprovados/propostos  não for igual aos montantes das colunas F,G e H do Quadro N2-11-REN - Ativ_TEE (2022&gt;) (VALOR BRUTO (ACEITE + NÃO ACEITE)), respetivamente, as diferenças devem ser devidamente justificadas no Anexo ao Relatório das Contas Reguladas, indicando se resultam de investimentos incluidos em PDIRT não aprovados, de investimentos excluidos de PDIRT aprovados ou de outras situações.</t>
  </si>
  <si>
    <t>Nota 2: Quando o somatório dos aumentos (custos diretos+financeiros) e das entradas em exploração aprovados/propostos  não for igual aos montantes das colunas F,G e H do Quadro  N2-11-REN - Ativ_TEE (2022&gt;) (VALOR BRUTO (ACEITE)), respetivamente, as diferenças devem ser devidamente justificadas no Anexo ao Relatório das Contas Reguladas, indicando se resultam de investimentos incluidos em PDIRT não aprovados, de investimentos excluidos de PDIRT aprovados ou de outras situações.</t>
  </si>
  <si>
    <t>Nota 2: Quando o somatório dos aumentos (custos diretos+financeiros) e das entradas em exploração aprovados/propostos  não for igual aos montantes das colunas F,G e H do Quadro  N2-11-REN - Ativ_TEE (2022&gt;) (VALOR BRUTO (NÃO ACEITE)), respetivamente, as diferenças devem ser devidamente justificadas no Anexo ao Relatório das Contas Reguladas, indicando se resultam de investimentos incluidos em PDIRT não aprovados, de investimentos excluidos de PDIRT aprovados ou de outras situações.</t>
  </si>
  <si>
    <t>Nota 2: Quando o somatório dos aumentos (custos diretos+financeiros) e das entradas em exploração aprovados/propostos  não for igual aos montantes das colunas F,G e H do Quadro N2-07-REN - Ativos_GGS (VALOR BRUTO (ACEITE)), respetivamente, as diferenças devem ser devidamente justificadas no Anexo ao Relatório das Contas Reguladas, indicando se resultam de investimentos incluidos em PDIRT não aprovados, de investimentos excluidos de PDIRT aprovados ou de outras situações.</t>
  </si>
  <si>
    <t>Nota 2: Quando o somatório dos aumentos (custos diretos+financeiros) e das entradas em exploração aprovados/propostos  não for igual aos montantes das colunas F,G e H do Quadro N2-07-REN - Ativos_GGS (VALOR BRUTO (NÃO ACEITE)), respetivamente, as diferenças devem ser devidamente justificadas no Anexo ao Relatório das Contas Reguladas, indicando se resultam de investimentos incluidos em PDIRT não aprovados, de investimentos excluidos de PDIRT aprovados ou de outras situações.</t>
  </si>
  <si>
    <t>9+11</t>
  </si>
  <si>
    <t>Produção por Bombagem</t>
  </si>
  <si>
    <t>Injeção a partir de Baterias MAT</t>
  </si>
  <si>
    <t>Importação (RNT)</t>
  </si>
  <si>
    <t>16+17</t>
  </si>
  <si>
    <t>23+24</t>
  </si>
  <si>
    <t xml:space="preserve">Exportação </t>
  </si>
  <si>
    <t>26+27</t>
  </si>
  <si>
    <r>
      <t>Bombagem hidroelétrica</t>
    </r>
    <r>
      <rPr>
        <b/>
        <sz val="10"/>
        <rFont val="Calibri"/>
        <family val="2"/>
        <scheme val="minor"/>
      </rPr>
      <t xml:space="preserve"> - MAT</t>
    </r>
  </si>
  <si>
    <t>Consumo de Baterias - MAT</t>
  </si>
  <si>
    <r>
      <t>Compensação Síncrona</t>
    </r>
    <r>
      <rPr>
        <b/>
        <strike/>
        <sz val="10"/>
        <rFont val="Calibri"/>
        <family val="2"/>
        <scheme val="minor"/>
      </rPr>
      <t xml:space="preserve"> </t>
    </r>
    <r>
      <rPr>
        <b/>
        <sz val="10"/>
        <rFont val="Calibri"/>
        <family val="2"/>
        <scheme val="minor"/>
      </rPr>
      <t>- MAT</t>
    </r>
  </si>
  <si>
    <t>Consumos próprios da REN</t>
  </si>
  <si>
    <t>22+25+28+29+30+31</t>
  </si>
  <si>
    <t>20-32</t>
  </si>
  <si>
    <t>33/(20-18-19)</t>
  </si>
  <si>
    <t xml:space="preserve">   Consumo de Baterias - AT, MT ou BT</t>
  </si>
  <si>
    <t>20-25-28-29-36-37-38-39+40-41</t>
  </si>
  <si>
    <t>Ativos disponíveis para venda</t>
  </si>
  <si>
    <t>Imparidade de investimentos depreciáveis / amortizáveis (perdas / reversões)</t>
  </si>
  <si>
    <t>O critério de alocação dos subsídios por data corresponde à data de entrada em exploração dos respetivos ativos</t>
  </si>
  <si>
    <t>Quadro N2-21-REN - Outros gastos e rendimentos e outros rendimentos e ganhos</t>
  </si>
  <si>
    <t>Quadro N2-22-REN - Movimentos da conta PPEC</t>
  </si>
  <si>
    <t xml:space="preserve">Quadro N2-23-REN - Mapa de Alterações aos Capitais Próprios </t>
  </si>
  <si>
    <t>Quadro N2-24-REN - Incentivo à Melhoria do Desempenho Técnico da RNT (IMDT)</t>
  </si>
  <si>
    <t>Quadro N2-25-REN - Ajustamento GGS</t>
  </si>
  <si>
    <t>Quadro N2-26-REN - Ajustamento TEE</t>
  </si>
  <si>
    <t>Quadro N2-27-REN - Informação SISE INFRA</t>
  </si>
  <si>
    <t>Quadro N2-28-REN - Obras Concluídas na atividade TEE</t>
  </si>
  <si>
    <t>Quadro N2-29-REN - Obras Concluídas na atividade GGS</t>
  </si>
  <si>
    <t>Quadro N2-30-REN - Compensações previstas no Regulamento da Qualidade de Serviço</t>
  </si>
  <si>
    <t xml:space="preserve">Custos de gestão do sistema </t>
  </si>
  <si>
    <t xml:space="preserve">A informação sobre amortizações deverá ser preenchida apenas a partir de 2023 real </t>
  </si>
  <si>
    <t>Faturação Parcela I UGS</t>
  </si>
  <si>
    <t>Faturação Parcela II UGS</t>
  </si>
  <si>
    <t>Novo</t>
  </si>
  <si>
    <t>OLMA - Mudança de Agregador</t>
  </si>
  <si>
    <t>Transferências para o OLMCA</t>
  </si>
  <si>
    <t>TRC – Emissão de títulos de reserva de capacidade</t>
  </si>
  <si>
    <t>Compensação ao SEN na modalidade de acesso geral (artigo 19.º do Decreto-Lei n.º 15/2022, de 14 de janeiro)</t>
  </si>
  <si>
    <t>Estudos Condições Técnicas Ligação à Rede</t>
  </si>
  <si>
    <t>Serviços Ligação (Diretiva 10/2019)</t>
  </si>
  <si>
    <t>Medidas de Sustentabilidade do SEN</t>
  </si>
  <si>
    <t>Garantia de Potência/Mecanismos de capacidade</t>
  </si>
  <si>
    <t>Garantia de potência/Mecanismos de capacidade</t>
  </si>
  <si>
    <t>Valores de comparticipações em excesso face ao valor das infraestruturas, na modalidade de acordo (artigo 21.º do Decreto-Lei n.º 15/2022, de 14 de janeiro)</t>
  </si>
  <si>
    <t>Proveito decorrente dos preços aplicáveis a projetos de investigação científica e desenvolvimento inseridos em zonas livres tecnológicas</t>
  </si>
  <si>
    <t>LNH-2014-0009</t>
  </si>
  <si>
    <t>L.FERNÃO FERRO-TRAFARIA2(enter. parcial)</t>
  </si>
  <si>
    <t>LNH-2002-0117</t>
  </si>
  <si>
    <t xml:space="preserve"> L.FERNÃO FERRO - TRAFARIA 2</t>
  </si>
  <si>
    <t>Data de entrada em exploração</t>
  </si>
  <si>
    <t>Unidade: €</t>
  </si>
  <si>
    <t>Saldo inicial</t>
  </si>
  <si>
    <t>transf p/ exploração</t>
  </si>
  <si>
    <t>Subsidio Bruto</t>
  </si>
  <si>
    <t>Amortização do subsidio</t>
  </si>
  <si>
    <t>Valor líquido</t>
  </si>
  <si>
    <t>Posto de corte VC (exclui telecomunicações de segurança)</t>
  </si>
  <si>
    <t>Posto de corte VC Telecomunicações de segurança</t>
  </si>
  <si>
    <t>Cabo Off-shore</t>
  </si>
  <si>
    <r>
      <t xml:space="preserve">Regularização amortização </t>
    </r>
    <r>
      <rPr>
        <vertAlign val="superscript"/>
        <sz val="10"/>
        <color theme="1"/>
        <rFont val="Calibri"/>
        <family val="2"/>
      </rPr>
      <t>[1]</t>
    </r>
  </si>
  <si>
    <t>Imobilizado líquido</t>
  </si>
  <si>
    <r>
      <t xml:space="preserve">Subsidio Bruto </t>
    </r>
    <r>
      <rPr>
        <vertAlign val="superscript"/>
        <sz val="10"/>
        <color theme="1"/>
        <rFont val="Calibri"/>
        <family val="2"/>
      </rPr>
      <t>[2]</t>
    </r>
  </si>
  <si>
    <r>
      <t xml:space="preserve">Regularização amortização </t>
    </r>
    <r>
      <rPr>
        <vertAlign val="superscript"/>
        <sz val="10"/>
        <color theme="1"/>
        <rFont val="Calibri"/>
        <family val="2"/>
      </rPr>
      <t>[3]</t>
    </r>
  </si>
  <si>
    <t>Subsídio líquido</t>
  </si>
  <si>
    <t>11=5-10</t>
  </si>
  <si>
    <t>Valor Líquido</t>
  </si>
  <si>
    <t>9=4-8</t>
  </si>
  <si>
    <t>Activos aceites quadro "N2-11-REN - Ativ_TEE (2022&gt;)”.</t>
  </si>
  <si>
    <t>Vida útil (anos)</t>
  </si>
  <si>
    <t xml:space="preserve"> ObraPR0255 - Reforço de ligação à SE de Trafaria</t>
  </si>
  <si>
    <t>* Rubricas a detalhar em quadro autónomo</t>
  </si>
  <si>
    <t>Terrenos e recursos naturais (A)</t>
  </si>
  <si>
    <t>Edifícios e outras construções (A)</t>
  </si>
  <si>
    <t>Equipamento básico (A)</t>
  </si>
  <si>
    <t>Outros*</t>
  </si>
  <si>
    <t>…</t>
  </si>
  <si>
    <t>Nº viaturas</t>
  </si>
  <si>
    <t>Total (em €)</t>
  </si>
  <si>
    <t>Transferências exploração/Investimento Direto (aumentos)</t>
  </si>
  <si>
    <t>Regularizações e abates</t>
  </si>
  <si>
    <t>Custos decorrentes de medidas de política energética, ambiental ou de interesse económico geral, a recuperar pela aplicação da tarifa de UGS do ORT</t>
  </si>
  <si>
    <t>Propriedade industrial Específico (A)</t>
  </si>
  <si>
    <t>Propriedade industrial Não Específico (B)</t>
  </si>
  <si>
    <t>Outros *</t>
  </si>
  <si>
    <t xml:space="preserve">Quadro N2-11a-REN -  Ativos intangíveis_TEE 2022&gt; -  Detalhe de "Outro Equipamento Básico" e de "Outros" </t>
  </si>
  <si>
    <t>Art.º 101</t>
  </si>
  <si>
    <t>Art.º 106, n.º 3</t>
  </si>
  <si>
    <t>Art.º 110, n.º 3 e 4</t>
  </si>
  <si>
    <r>
      <t>Unidade: 10</t>
    </r>
    <r>
      <rPr>
        <vertAlign val="superscript"/>
        <sz val="10"/>
        <rFont val="Arial"/>
        <family val="2"/>
      </rPr>
      <t>3</t>
    </r>
    <r>
      <rPr>
        <sz val="10"/>
        <rFont val="Arial"/>
        <family val="2"/>
      </rPr>
      <t xml:space="preserve"> EUR</t>
    </r>
  </si>
  <si>
    <t>RARI artigo 30.º</t>
  </si>
  <si>
    <t>Informação Prevista</t>
  </si>
  <si>
    <t>Informação Real</t>
  </si>
  <si>
    <t>Ano (PDIRT-E xx) em que a Obra foi aprovada/proposta [e]</t>
  </si>
  <si>
    <t>Ano (PDIRT-E xx mais recente) em que a Obra esteja incluída [f]</t>
  </si>
  <si>
    <t>Ano em que a Obra foi aprovada/proposta - pedidos adicionais (Nota [d])</t>
  </si>
  <si>
    <t>Custo total acumulado até ao ano t-2 previsto no PDIRT-E (antes de subsídios / comparticipações) [e]</t>
  </si>
  <si>
    <t>Custo total previsto no PDIRT-E (antes de subsídios / comparticipações) [e]</t>
  </si>
  <si>
    <t>Custo total acumulado até ao ano t-2 previsto no PDIRT-E mais recente (antes de subsídios / comparticipações) [f]</t>
  </si>
  <si>
    <t>Custo total previsto no PDIRT-E mais recente (antes de subsídios / comparticipações) [f]</t>
  </si>
  <si>
    <t>Custo total acumulado até ao ano t-2 reportado referente a Obras Concluídas (antes de subsídios / comparticipações) [g]</t>
  </si>
  <si>
    <r>
      <t xml:space="preserve">Encargos </t>
    </r>
    <r>
      <rPr>
        <sz val="10"/>
        <rFont val="Arial"/>
        <family val="2"/>
      </rPr>
      <t>financeiros</t>
    </r>
  </si>
  <si>
    <r>
      <t>Reforço da capacidade de interligação</t>
    </r>
    <r>
      <rPr>
        <vertAlign val="superscript"/>
        <sz val="10"/>
        <color indexed="8"/>
        <rFont val="Arial"/>
        <family val="2"/>
      </rPr>
      <t xml:space="preserve"> [b]</t>
    </r>
  </si>
  <si>
    <r>
      <t>Ligação à distribuição vinculada</t>
    </r>
    <r>
      <rPr>
        <vertAlign val="superscript"/>
        <sz val="10"/>
        <color indexed="8"/>
        <rFont val="Arial"/>
        <family val="2"/>
      </rPr>
      <t xml:space="preserve"> [b]</t>
    </r>
  </si>
  <si>
    <r>
      <t>Clientes e modificações para terceiros</t>
    </r>
    <r>
      <rPr>
        <vertAlign val="superscript"/>
        <sz val="10"/>
        <color indexed="8"/>
        <rFont val="Arial"/>
        <family val="2"/>
      </rPr>
      <t xml:space="preserve"> [b]</t>
    </r>
  </si>
  <si>
    <r>
      <t>Reforço interno da RNT</t>
    </r>
    <r>
      <rPr>
        <vertAlign val="superscript"/>
        <sz val="10"/>
        <color indexed="8"/>
        <rFont val="Arial"/>
        <family val="2"/>
      </rPr>
      <t xml:space="preserve"> [b]</t>
    </r>
  </si>
  <si>
    <r>
      <t>"Uprating" de linhas</t>
    </r>
    <r>
      <rPr>
        <vertAlign val="superscript"/>
        <sz val="10"/>
        <color indexed="8"/>
        <rFont val="Arial"/>
        <family val="2"/>
      </rPr>
      <t xml:space="preserve"> [b]</t>
    </r>
  </si>
  <si>
    <r>
      <t>Compensação de energia reactiva</t>
    </r>
    <r>
      <rPr>
        <vertAlign val="superscript"/>
        <sz val="10"/>
        <color indexed="8"/>
        <rFont val="Arial"/>
        <family val="2"/>
      </rPr>
      <t xml:space="preserve"> [b]</t>
    </r>
  </si>
  <si>
    <r>
      <t>Remodelação de protecções automatismos e controlo</t>
    </r>
    <r>
      <rPr>
        <vertAlign val="superscript"/>
        <sz val="10"/>
        <color indexed="8"/>
        <rFont val="Arial"/>
        <family val="2"/>
      </rPr>
      <t xml:space="preserve"> [b]</t>
    </r>
  </si>
  <si>
    <r>
      <t xml:space="preserve">Remodelação e substituição de equipamentos MAT e AT </t>
    </r>
    <r>
      <rPr>
        <vertAlign val="superscript"/>
        <sz val="10"/>
        <color indexed="8"/>
        <rFont val="Arial"/>
        <family val="2"/>
      </rPr>
      <t>[b]</t>
    </r>
  </si>
  <si>
    <r>
      <t xml:space="preserve">Substituição e remodelação de equipamentos em subestações </t>
    </r>
    <r>
      <rPr>
        <vertAlign val="superscript"/>
        <sz val="8"/>
        <color indexed="8"/>
        <rFont val="Arial"/>
        <family val="2"/>
      </rPr>
      <t>[b]</t>
    </r>
  </si>
  <si>
    <r>
      <t xml:space="preserve"> Remodelação de linhas </t>
    </r>
    <r>
      <rPr>
        <vertAlign val="superscript"/>
        <sz val="8"/>
        <color indexed="8"/>
        <rFont val="Arial"/>
        <family val="2"/>
      </rPr>
      <t>[b]</t>
    </r>
  </si>
  <si>
    <t>Resiliência e Adaptação às Alterações Climáticas</t>
  </si>
  <si>
    <r>
      <t>Telecomunicações de segurança</t>
    </r>
    <r>
      <rPr>
        <vertAlign val="superscript"/>
        <sz val="10"/>
        <color indexed="8"/>
        <rFont val="Arial"/>
        <family val="2"/>
      </rPr>
      <t xml:space="preserve"> [b]</t>
    </r>
  </si>
  <si>
    <t>[a] Substituir pelo ano respetivo, considerando que t-1 corresponde ao ano em curso.</t>
  </si>
  <si>
    <t>[b] Desagregar por projeto, e colocar o total. Desagregar por projeto, tal como apresentado no PDIRT-E, nomeadamente no que se refere à designação.</t>
  </si>
  <si>
    <t>[c] A desagregar, se necessário.</t>
  </si>
  <si>
    <t>[d] Cada montante reportado nesta coluna deve ser devidamente detalhado e justificado, através da identificação da documentação comprovativa de aprovação pelo concedente, no Anexo ao Relatório das Contas Reguladas</t>
  </si>
  <si>
    <t>[e] A indicação deve ser referente apenas à primeira aprovação.</t>
  </si>
  <si>
    <t>[f] A indicar, se necessário.</t>
  </si>
  <si>
    <t>[g] Incluir Projetos aprovados em sede de PDIRT-E ou em procedimento autónomo.</t>
  </si>
  <si>
    <t>[b] Desagregar por projeto, tal como apresentado no PDIRT-E, nomeadamente no que se refere à designação.</t>
  </si>
  <si>
    <r>
      <t>Projectos do Gestor de Mercados</t>
    </r>
    <r>
      <rPr>
        <vertAlign val="superscript"/>
        <sz val="8.5"/>
        <color indexed="8"/>
        <rFont val="Arial"/>
        <family val="2"/>
      </rPr>
      <t xml:space="preserve"> [b]</t>
    </r>
  </si>
  <si>
    <r>
      <t xml:space="preserve">Projectos do Gestor do Sistema </t>
    </r>
    <r>
      <rPr>
        <vertAlign val="superscript"/>
        <sz val="8.5"/>
        <color indexed="8"/>
        <rFont val="Arial"/>
        <family val="2"/>
      </rPr>
      <t>[b]</t>
    </r>
  </si>
  <si>
    <t>Quadro N2-32 - REN - Imobilizado - Linha Fernão Ferro - Trafaria</t>
  </si>
  <si>
    <t>Quadro N2-31-REN-Windfloat - Infraestruturas de ligação ao projeto Windfloat</t>
  </si>
  <si>
    <t>10a</t>
  </si>
  <si>
    <t xml:space="preserve">Quadro N2-07a-REN -  Ativos intangíveis_GGS - Detalhe de "Outro Equipamento Básico" e de "Outros" </t>
  </si>
  <si>
    <t>7a</t>
  </si>
  <si>
    <t xml:space="preserve">Quadro N2-10a-REN -  Ativos intangíveis_TEE &lt;2022 - Detalhe de "Outro Equipamento Básico" e de "Outros" </t>
  </si>
  <si>
    <t>11a</t>
  </si>
  <si>
    <t xml:space="preserve">Quadro N2-10a-REN - Ativos intangíveis_TEE (&lt;2022) - Detalhe de "Outro Equipamento Básico" e de "Outros" </t>
  </si>
  <si>
    <t xml:space="preserve">Quadro N2-11a-REN - Ativos intangíveis_TEE (2022&gt;) - Detalhe de "Outro Equipamento Básico" e de "Outros" </t>
  </si>
  <si>
    <t>Nota: o reporte deve ser efetuado tendo em conta as fórmulas publicadas, sendo o valor dos abates numericamente positivo</t>
  </si>
  <si>
    <t>Valor bruto de Imobilizado em exploração</t>
  </si>
  <si>
    <t>Valor líquido do imobilizado em exploração</t>
  </si>
  <si>
    <t>2.3 = 2.1 + 2.2</t>
  </si>
  <si>
    <t>(a) Não considerar em (2.7) e (4.7) o montante correspondente ao valor de ativo líquido remanescente do ativo que é abatido.  O valor do ativo líquido deverá em (5.7) ser nulo apenas se o ativo se encontrar totalmente amortizado.</t>
  </si>
  <si>
    <t>19A</t>
  </si>
  <si>
    <t>Injeção transacionada na rede</t>
  </si>
  <si>
    <t>19B</t>
  </si>
  <si>
    <t>19C</t>
  </si>
  <si>
    <t>Energia de autoconsumo através da RESP</t>
  </si>
  <si>
    <t>31A</t>
  </si>
  <si>
    <t>(1) Injeção na rede não transacionada corresponde aos excedentes de autoconsumo, imputáveis quer a UPAC quer a instalações de clientes com UPAC, que não sejam vendidos através de um agente de mercado.</t>
  </si>
  <si>
    <t>(2) A energia de autoconsumo através da RESP já se encontra incluída na Distribuição (Subestação+Pontos virtuais).</t>
  </si>
  <si>
    <t>Potência tomada (MW/dia)*</t>
  </si>
  <si>
    <t>T1</t>
  </si>
  <si>
    <t>T2</t>
  </si>
  <si>
    <t>T3</t>
  </si>
  <si>
    <t>T4</t>
  </si>
  <si>
    <t>Projetos em MAT:</t>
  </si>
  <si>
    <t>[designação da ZLT x]</t>
  </si>
  <si>
    <t>[designação da ZLT y]</t>
  </si>
  <si>
    <t>Projetos em AT:</t>
  </si>
  <si>
    <t>* Valor médio da potência tomada faturada</t>
  </si>
  <si>
    <t xml:space="preserve">Nota: Projetos de investigação científica e desenvolvimento inseridos em zonas livres tecnológicas que obtenham registo prévio  </t>
  </si>
  <si>
    <t>Mudanças de agregador ativadas entre agregadores do mercado livre (AGR) e/ou o agregador de último recurso (AUR).</t>
  </si>
  <si>
    <t>TIPO DE INSTALAÇÃO</t>
  </si>
  <si>
    <t>Ano</t>
  </si>
  <si>
    <t>Trimestre</t>
  </si>
  <si>
    <t>Tipo de mudança ativada</t>
  </si>
  <si>
    <t>MT</t>
  </si>
  <si>
    <t>Produtor</t>
  </si>
  <si>
    <t>Instalação de Armazenamento</t>
  </si>
  <si>
    <t>TOTAL Mudanças ativadas</t>
  </si>
  <si>
    <t>Entradas no mercado livre (contratações iniciais AGR/mudanças AUR-&gt;AGR)</t>
  </si>
  <si>
    <t>Mudanças dentro do mercado livre (mudanças AGR-&gt;AGR)</t>
  </si>
  <si>
    <t>Saídas do mercado livre (mudanças AGR-&gt;AUR)</t>
  </si>
  <si>
    <t>Entradas fora do mercado livre (contratações iniciais AUR)</t>
  </si>
  <si>
    <t>TOTAL ANO</t>
  </si>
  <si>
    <r>
      <t xml:space="preserve">Injeção de excedentes </t>
    </r>
    <r>
      <rPr>
        <b/>
        <vertAlign val="superscript"/>
        <sz val="10"/>
        <rFont val="Calibri"/>
        <family val="2"/>
      </rPr>
      <t>(1)</t>
    </r>
    <r>
      <rPr>
        <b/>
        <sz val="10"/>
        <rFont val="Calibri"/>
        <family val="2"/>
      </rPr>
      <t xml:space="preserve"> de Autoconsumo não transacionados</t>
    </r>
  </si>
  <si>
    <r>
      <t>2+8+13+14+15+18+19</t>
    </r>
    <r>
      <rPr>
        <b/>
        <sz val="10"/>
        <rFont val="Calibri"/>
        <family val="2"/>
      </rPr>
      <t>+19A+19B+19C</t>
    </r>
  </si>
  <si>
    <r>
      <t xml:space="preserve">Energia de autoconsumo através da RESP </t>
    </r>
    <r>
      <rPr>
        <b/>
        <vertAlign val="superscript"/>
        <sz val="10"/>
        <rFont val="Calibri"/>
        <family val="2"/>
        <scheme val="minor"/>
      </rPr>
      <t>(2)</t>
    </r>
  </si>
  <si>
    <t xml:space="preserve">Quadro N2-33-REN - Potência tomada dos projetos em Zonas Livres Tecnológicas em MAT e AT </t>
  </si>
  <si>
    <t xml:space="preserve">Quadro N2-34-REN - Mudanças de agregador ativadas </t>
  </si>
  <si>
    <t xml:space="preserve">A - Se integrar os ativos específicos, de acordo com a Instrução n.º 7/2024 da ERSE </t>
  </si>
  <si>
    <t xml:space="preserve">B - Se integrar os ativos não específicos de acordo com a Instrução n.º 7/2024 da ERSE </t>
  </si>
  <si>
    <t>Desvio-tarifa social faturada</t>
  </si>
  <si>
    <t>BT</t>
  </si>
  <si>
    <t>Autoconsumo coletivo</t>
  </si>
  <si>
    <t>ATIVO</t>
  </si>
  <si>
    <r>
      <t xml:space="preserve">Total </t>
    </r>
    <r>
      <rPr>
        <b/>
        <sz val="10"/>
        <color theme="1"/>
        <rFont val="Calibri"/>
        <family val="2"/>
      </rPr>
      <t>de outros créditos a receber e diferimentos</t>
    </r>
  </si>
  <si>
    <t>Aplicação do resultado do ano anterior</t>
  </si>
  <si>
    <t>Parcela dos proveitos permitidos do OLMCA prevista recuperar pela parcela I da tarifa UGS.</t>
  </si>
  <si>
    <t>Valor líquido referente às transferências intertemporais dos CIEG da GGS do ORT</t>
  </si>
  <si>
    <r>
      <t>Ligação a centros produtores</t>
    </r>
    <r>
      <rPr>
        <vertAlign val="superscript"/>
        <sz val="10"/>
        <color indexed="8"/>
        <rFont val="Arial"/>
        <family val="2"/>
      </rPr>
      <t xml:space="preserve"> [b]</t>
    </r>
  </si>
  <si>
    <r>
      <t xml:space="preserve">Projetos de Inovação </t>
    </r>
    <r>
      <rPr>
        <vertAlign val="superscript"/>
        <sz val="10"/>
        <color rgb="FF000000"/>
        <rFont val="Arial"/>
        <family val="2"/>
      </rPr>
      <t>[b]</t>
    </r>
  </si>
  <si>
    <r>
      <t xml:space="preserve">Promoção da Qualidade Ambiental </t>
    </r>
    <r>
      <rPr>
        <vertAlign val="superscript"/>
        <sz val="10"/>
        <color rgb="FF000000"/>
        <rFont val="Arial"/>
        <family val="2"/>
      </rPr>
      <t>[b]</t>
    </r>
  </si>
  <si>
    <r>
      <t>Obras Encerradas e Estudos</t>
    </r>
    <r>
      <rPr>
        <vertAlign val="superscript"/>
        <sz val="10"/>
        <color rgb="FF000000"/>
        <rFont val="Arial"/>
        <family val="2"/>
      </rPr>
      <t xml:space="preserve"> [b]</t>
    </r>
  </si>
  <si>
    <r>
      <t xml:space="preserve">Obras de promotores transferidas para a REN após construção </t>
    </r>
    <r>
      <rPr>
        <vertAlign val="superscript"/>
        <sz val="10"/>
        <color rgb="FF000000"/>
        <rFont val="Arial"/>
        <family val="2"/>
      </rPr>
      <t>[b]</t>
    </r>
  </si>
  <si>
    <r>
      <t>Terrenos e recursos naturais (A)</t>
    </r>
    <r>
      <rPr>
        <vertAlign val="superscript"/>
        <sz val="10"/>
        <color rgb="FF000000"/>
        <rFont val="Arial"/>
        <family val="2"/>
      </rPr>
      <t xml:space="preserve"> [b]</t>
    </r>
  </si>
  <si>
    <r>
      <t>Edifícios e outras construções (A)</t>
    </r>
    <r>
      <rPr>
        <vertAlign val="superscript"/>
        <sz val="10"/>
        <color rgb="FF000000"/>
        <rFont val="Arial"/>
        <family val="2"/>
      </rPr>
      <t xml:space="preserve"> [b]</t>
    </r>
  </si>
  <si>
    <r>
      <t xml:space="preserve">Equipamento de transporte (A) </t>
    </r>
    <r>
      <rPr>
        <vertAlign val="superscript"/>
        <sz val="10"/>
        <color indexed="8"/>
        <rFont val="Arial"/>
        <family val="2"/>
      </rPr>
      <t>[b]</t>
    </r>
  </si>
  <si>
    <r>
      <t>Ferramentas e utensílios (A)</t>
    </r>
    <r>
      <rPr>
        <vertAlign val="superscript"/>
        <sz val="10"/>
        <color indexed="8"/>
        <rFont val="Arial"/>
        <family val="2"/>
      </rPr>
      <t xml:space="preserve"> [b]</t>
    </r>
  </si>
  <si>
    <r>
      <t>Equipamento administrativo (A)</t>
    </r>
    <r>
      <rPr>
        <vertAlign val="superscript"/>
        <sz val="10"/>
        <color indexed="8"/>
        <rFont val="Arial"/>
        <family val="2"/>
      </rPr>
      <t xml:space="preserve"> [b]</t>
    </r>
  </si>
  <si>
    <t>Específico (A)</t>
  </si>
  <si>
    <t>Não Específico (B)</t>
  </si>
  <si>
    <t xml:space="preserve">Equipamento de transporte </t>
  </si>
  <si>
    <t xml:space="preserve">Equipamento administrativo </t>
  </si>
  <si>
    <t xml:space="preserve">Ferramentas e utensílios </t>
  </si>
  <si>
    <t>Outro Equipamento Básico*</t>
  </si>
  <si>
    <t>Outros (A)*</t>
  </si>
  <si>
    <t>Outros (B)*</t>
  </si>
  <si>
    <t xml:space="preserve">* A desagregação deve identificar todos os itens cujo valor corresponde a pelo menos 10% do valor entrado em exploração desta rubrica. </t>
  </si>
  <si>
    <t xml:space="preserve">Sistemas de faturação da produção </t>
  </si>
  <si>
    <t xml:space="preserve">Edifícios e outras construções </t>
  </si>
  <si>
    <t xml:space="preserve">Outros </t>
  </si>
  <si>
    <t>Especificas</t>
  </si>
  <si>
    <t>Não Especificas</t>
  </si>
  <si>
    <t>Viaturas entradas em exploração no ano t-2 que excedem 
o valor Bruto Unitário de 62 500 €</t>
  </si>
  <si>
    <t xml:space="preserve">Outro equipamento básico </t>
  </si>
  <si>
    <t>Outro equipamento básico*</t>
  </si>
  <si>
    <t xml:space="preserve">Telecomunicações </t>
  </si>
  <si>
    <t xml:space="preserve">Subestações - 10 </t>
  </si>
  <si>
    <t xml:space="preserve">Subestações - 30 </t>
  </si>
  <si>
    <t xml:space="preserve">Linhas </t>
  </si>
  <si>
    <t xml:space="preserve">Equipamento de contagem e medida </t>
  </si>
  <si>
    <t>Subestações - 10</t>
  </si>
  <si>
    <t xml:space="preserve">Subestações </t>
  </si>
  <si>
    <t xml:space="preserve">Telecontrolo e comando local </t>
  </si>
  <si>
    <t xml:space="preserve">Proteções </t>
  </si>
  <si>
    <t>Telecontrolo e comando local</t>
  </si>
  <si>
    <t xml:space="preserve">Proveitos faturados por aplicação da parcela I da tarifa de UGS </t>
  </si>
  <si>
    <t>Proveitos faturados por aplicação da parcela II da tarifa de UGS</t>
  </si>
  <si>
    <t>Ajustamento do ano t-2 dos custos decorrentes de medidas de política
energética, ambiental ou de interesse económico geral, a repercutir no ano t (sem juros, antes de ajustamentos provisórios)</t>
  </si>
  <si>
    <t xml:space="preserve">Tarifa social faturada a produtores </t>
  </si>
  <si>
    <t>Tarifa social faturada a comercializadores</t>
  </si>
  <si>
    <t>Tarifa Social faturada (financiamento)</t>
  </si>
  <si>
    <t>Tarifa social faturada pelos ORD (desconto)</t>
  </si>
  <si>
    <t>E-REDES</t>
  </si>
  <si>
    <t>EDA</t>
  </si>
  <si>
    <t>EEM</t>
  </si>
  <si>
    <t>Quadro N2-35-REN - Informação sobre viaturas</t>
  </si>
  <si>
    <t>Outros gastos não controláveis</t>
  </si>
  <si>
    <t>Taxa de recursos hídricos</t>
  </si>
  <si>
    <t>Prorrogação de licenças</t>
  </si>
  <si>
    <t>Tarifa Social</t>
  </si>
  <si>
    <t>Novos impostos, taxas ou contribuições</t>
  </si>
  <si>
    <t>Gastos não controláveis</t>
  </si>
  <si>
    <t>Custos Variáveis de Operação</t>
  </si>
  <si>
    <t>Custos de Conservação e Reparação</t>
  </si>
  <si>
    <t>Parcela Fixa Mensal</t>
  </si>
  <si>
    <t>Quadro N2-36-REN - Custos do Acordo com Turbogás</t>
  </si>
  <si>
    <t>INVESTIMENTO BÁSICO ESPECÍFICO</t>
  </si>
  <si>
    <r>
      <t xml:space="preserve">Outros (A) </t>
    </r>
    <r>
      <rPr>
        <vertAlign val="superscript"/>
        <sz val="10"/>
        <color indexed="8"/>
        <rFont val="Arial"/>
        <family val="2"/>
      </rPr>
      <t>[b]</t>
    </r>
  </si>
  <si>
    <t>INVESTIMENTO NÃO BÁSICO ESPECÍFICO</t>
  </si>
  <si>
    <t>Quadro N2-27 - SISE INFRA</t>
  </si>
  <si>
    <r>
      <t>Quadro N2-28 - TEE - Obras concluídas em (t-2)</t>
    </r>
    <r>
      <rPr>
        <b/>
        <vertAlign val="superscript"/>
        <sz val="10"/>
        <rFont val="Arial"/>
        <family val="2"/>
      </rPr>
      <t>[a]</t>
    </r>
    <r>
      <rPr>
        <b/>
        <sz val="10"/>
        <rFont val="Arial"/>
        <family val="2"/>
      </rPr>
      <t xml:space="preserve"> na atividade de Transporte de Energia Elétrica</t>
    </r>
  </si>
  <si>
    <t>Quadro N2-29 - GGS - Obras concluídas em (t-2)[a] na atividade de Gestão Global do Sistema</t>
  </si>
  <si>
    <t>(A) - Se integrar os ativos específicos, de acordo com a Instrução n.º 7/2024 da ERSE.</t>
  </si>
  <si>
    <r>
      <t>NÍVEL DE TENSÃO</t>
    </r>
    <r>
      <rPr>
        <strike/>
        <sz val="10"/>
        <color rgb="FFFF0000"/>
        <rFont val="Calibri Light"/>
        <family val="2"/>
      </rPr>
      <t xml:space="preserve"> </t>
    </r>
  </si>
  <si>
    <r>
      <t>Consumo</t>
    </r>
    <r>
      <rPr>
        <strike/>
        <sz val="8"/>
        <color rgb="FFFF0000"/>
        <rFont val="Calibri Light"/>
        <family val="2"/>
      </rPr>
      <t xml:space="preserve"> </t>
    </r>
  </si>
  <si>
    <t>Autoconsumo</t>
  </si>
  <si>
    <t>Ajustamento do ano t-2 dos custos de gestão do sistema a repercutir no ano t (sem juros, antes de ajustamentos provisórios)</t>
  </si>
  <si>
    <t>Verificação aprovação / PDIRT-E ou Aprovação Autónoma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</si>
</sst>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8">
    <numFmt numFmtId="44" formatCode="_-* #,##0.00\ &quot;€&quot;_-;\-* #,##0.00\ &quot;€&quot;_-;_-* &quot;-&quot;??\ &quot;€&quot;_-;_-@_-"/>
    <numFmt numFmtId="43" formatCode="_-* #,##0.00_-;\-* #,##0.00_-;_-* &quot;-&quot;??_-;_-@_-"/>
    <numFmt numFmtId="164" formatCode="_-* #,##0.00\ _€_-;\-* #,##0.00\ _€_-;_-* &quot;-&quot;??\ _€_-;_-@_-"/>
    <numFmt numFmtId="165" formatCode="_(* #,##0.00_);_(* \(#,##0.00\);_(* &quot;-&quot;_)"/>
    <numFmt numFmtId="166" formatCode="[$-816]dd/mmm/yy;@"/>
    <numFmt numFmtId="167" formatCode="[$-816]d\ &quot;de&quot;\ mmmm\ &quot;de&quot;\ yyyy;@"/>
    <numFmt numFmtId="168" formatCode="#,##0_);\(#.##0\);\-_)"/>
    <numFmt numFmtId="169" formatCode="#,##0_);\(#,##0\);\-_)"/>
    <numFmt numFmtId="170" formatCode="_(* #,##0_);_(* \(#,##0\);_(* &quot;-&quot;_)"/>
    <numFmt numFmtId="171" formatCode="_ * #,##0.00_ ;_ * \-#,##0.00_ ;_ * &quot;-&quot;??_ ;_ @_ "/>
    <numFmt numFmtId="172" formatCode="_ * #,##0_ ;_ * \-#,##0_ ;_ * &quot;-&quot;??_ ;_ @_ "/>
    <numFmt numFmtId="173" formatCode="_(* #,##0,_);_(* \(#,##0,\);_(* &quot;-&quot;_)"/>
    <numFmt numFmtId="174" formatCode="_ &quot;€&quot;\ * #,##0.00_ ;_ &quot;€&quot;\ * \-#,##0.00_ ;_ &quot;€&quot;\ * &quot;-&quot;??_ ;_ @_ "/>
    <numFmt numFmtId="175" formatCode="#,##0.0"/>
    <numFmt numFmtId="176" formatCode="_(* #,##0.00_);_(* \(#,##0.00\);_(* &quot;-&quot;??_);_(@_)"/>
    <numFmt numFmtId="177" formatCode="_-* #,##0\ _D_M_-;\-* #,##0\ _D_M_-;_-* &quot;-&quot;\ _D_M_-;_-@_-"/>
    <numFmt numFmtId="178" formatCode="_-* #,##0.00\ _D_M_-;\-* #,##0.00\ _D_M_-;_-* &quot;-&quot;??\ _D_M_-;_-@_-"/>
    <numFmt numFmtId="179" formatCode="_-* #,##0.00\ [$€-1]_-;\-* #,##0.00\ [$€-1]_-;_-* &quot;-&quot;??\ [$€-1]_-"/>
    <numFmt numFmtId="180" formatCode="#,#00"/>
    <numFmt numFmtId="181" formatCode="_-* #,##0\ _E_s_c_._-;\-* #,##0\ _E_s_c_._-;_-* &quot;-&quot;\ _E_s_c_._-;_-@_-"/>
    <numFmt numFmtId="182" formatCode="_-* #,##0.00\ _E_s_c_._-;\-* #,##0.00\ _E_s_c_._-;_-* &quot;-&quot;??\ _E_s_c_._-;_-@_-"/>
    <numFmt numFmtId="183" formatCode="&quot;$&quot;#,##0.00;[Red]&quot;-&quot;&quot;$&quot;#,##0.00"/>
    <numFmt numFmtId="184" formatCode="_-* #,##0\ &quot;Esc.&quot;_-;\-* #,##0\ &quot;Esc.&quot;_-;_-* &quot;-&quot;\ &quot;Esc.&quot;_-;_-@_-"/>
    <numFmt numFmtId="185" formatCode="_-* #,##0.00\ &quot;Esc.&quot;_-;\-* #,##0.00\ &quot;Esc.&quot;_-;_-* &quot;-&quot;??\ &quot;Esc.&quot;_-;_-@_-"/>
    <numFmt numFmtId="186" formatCode="#,##0;[Red]#,##0"/>
    <numFmt numFmtId="187" formatCode="0%_);\(0%\)"/>
    <numFmt numFmtId="188" formatCode="#,##0__"/>
    <numFmt numFmtId="189" formatCode="_(&quot;$&quot;* #,##0_);_(&quot;$&quot;* \(#,##0\);_(&quot;$&quot;* &quot;-&quot;_);_(@_)"/>
    <numFmt numFmtId="190" formatCode="_(&quot;$&quot;* #,##0.00_);_(&quot;$&quot;* \(#,##0.00\);_(&quot;$&quot;* &quot;-&quot;??_);_(@_)"/>
    <numFmt numFmtId="191" formatCode="[$-F400]h:mm:ss\ AM/PM"/>
    <numFmt numFmtId="192" formatCode="0.000000"/>
    <numFmt numFmtId="193" formatCode="_-* #,##0.0\ _€_-;\-* #,##0.0\ _€_-;_-* &quot;-&quot;?\ _€_-;_-@_-"/>
    <numFmt numFmtId="194" formatCode="[$-409]d/m/yy\ h:mm\ AM/PM;@"/>
    <numFmt numFmtId="195" formatCode="#\ ###\ ##0\ ;\-#\ ###\ ##0\ ;&quot;-&quot;"/>
    <numFmt numFmtId="196" formatCode="#,##0;\(#,##0\);&quot;-&quot;"/>
    <numFmt numFmtId="197" formatCode="_([$€]* #,##0.00_);_([$€]* \(#,##0.00\);_([$€]* &quot;-&quot;??_);_(@_)"/>
    <numFmt numFmtId="198" formatCode="#,##0\ ;[Red]\-#,##0;&quot;&quot;"/>
    <numFmt numFmtId="199" formatCode="#,##0;\(#,##0\);&quot;–&quot;"/>
    <numFmt numFmtId="200" formatCode="_-* #,##0\ [$€]_-;\-* #,##0\ [$€]_-;_-* &quot;-&quot;??\ [$€]_-;_-@_-"/>
    <numFmt numFmtId="201" formatCode="_(* #,##0_);_(* \(#,##0\);_(* &quot;–&quot;_);_(@_)"/>
    <numFmt numFmtId="202" formatCode="_(* #,##0\ &quot;$&quot;_);_(* \(#,##0\ &quot;$&quot;\);_(* &quot;-&quot;??\ &quot;$&quot;_);_(@_)"/>
    <numFmt numFmtId="203" formatCode="0.0%"/>
    <numFmt numFmtId="204" formatCode="0.0"/>
    <numFmt numFmtId="205" formatCode="d/m"/>
    <numFmt numFmtId="206" formatCode="0.0000"/>
    <numFmt numFmtId="207" formatCode="0.00000%"/>
    <numFmt numFmtId="208" formatCode="#,##0\ ;\(#,##0\);\-\ "/>
    <numFmt numFmtId="209" formatCode="0.000%"/>
  </numFmts>
  <fonts count="220">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10"/>
      <name val="Bookman"/>
      <family val="1"/>
    </font>
    <font>
      <sz val="10"/>
      <name val="Calibri"/>
      <family val="2"/>
      <scheme val="minor"/>
    </font>
    <font>
      <sz val="10"/>
      <name val="MS Sans Serif"/>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0"/>
      <color indexed="8"/>
      <name val="Calibri"/>
      <family val="2"/>
    </font>
    <font>
      <sz val="11"/>
      <color indexed="9"/>
      <name val="Calibri"/>
      <family val="2"/>
    </font>
    <font>
      <sz val="11"/>
      <color indexed="20"/>
      <name val="Calibri"/>
      <family val="2"/>
    </font>
    <font>
      <u/>
      <sz val="10"/>
      <color indexed="36"/>
      <name val="Arial"/>
      <family val="2"/>
    </font>
    <font>
      <sz val="12"/>
      <name val="Tms Rmn"/>
    </font>
    <font>
      <b/>
      <sz val="11"/>
      <color indexed="52"/>
      <name val="Calibri"/>
      <family val="2"/>
    </font>
    <font>
      <b/>
      <sz val="11"/>
      <color indexed="9"/>
      <name val="Calibri"/>
      <family val="2"/>
    </font>
    <font>
      <sz val="10"/>
      <name val="Helv"/>
    </font>
    <font>
      <sz val="12"/>
      <name val="Helv"/>
    </font>
    <font>
      <sz val="10"/>
      <name val="Arial Narrow"/>
      <family val="2"/>
    </font>
    <font>
      <sz val="1"/>
      <color indexed="8"/>
      <name val="Courier"/>
      <family val="3"/>
    </font>
    <font>
      <sz val="10"/>
      <color indexed="8"/>
      <name val="MS Sans Serif"/>
      <family val="2"/>
    </font>
    <font>
      <sz val="11"/>
      <name val="Times New Roman"/>
      <family val="1"/>
    </font>
    <font>
      <i/>
      <sz val="11"/>
      <color indexed="23"/>
      <name val="Calibri"/>
      <family val="2"/>
    </font>
    <font>
      <sz val="11"/>
      <color indexed="17"/>
      <name val="Calibri"/>
      <family val="2"/>
    </font>
    <font>
      <b/>
      <sz val="12"/>
      <name val="Arial"/>
      <family val="2"/>
    </font>
    <font>
      <b/>
      <sz val="10"/>
      <name val="Arial"/>
      <family val="2"/>
    </font>
    <font>
      <b/>
      <sz val="15"/>
      <color indexed="62"/>
      <name val="Calibri"/>
      <family val="2"/>
    </font>
    <font>
      <b/>
      <sz val="13"/>
      <color indexed="62"/>
      <name val="Calibri"/>
      <family val="2"/>
    </font>
    <font>
      <b/>
      <sz val="11"/>
      <color indexed="62"/>
      <name val="Calibri"/>
      <family val="2"/>
    </font>
    <font>
      <b/>
      <sz val="1"/>
      <color indexed="8"/>
      <name val="Courier"/>
      <family val="3"/>
    </font>
    <font>
      <u/>
      <sz val="10"/>
      <color indexed="12"/>
      <name val="Arial"/>
      <family val="2"/>
    </font>
    <font>
      <u/>
      <sz val="10"/>
      <color indexed="20"/>
      <name val="Arial"/>
      <family val="2"/>
    </font>
    <font>
      <sz val="11"/>
      <color indexed="62"/>
      <name val="Calibri"/>
      <family val="2"/>
    </font>
    <font>
      <sz val="11"/>
      <color indexed="52"/>
      <name val="Calibri"/>
      <family val="2"/>
    </font>
    <font>
      <sz val="11"/>
      <color indexed="60"/>
      <name val="Calibri"/>
      <family val="2"/>
    </font>
    <font>
      <sz val="7"/>
      <name val="Small Fonts"/>
      <family val="2"/>
    </font>
    <font>
      <sz val="11"/>
      <name val="Times"/>
      <family val="1"/>
    </font>
    <font>
      <b/>
      <sz val="11"/>
      <color indexed="63"/>
      <name val="Calibri"/>
      <family val="2"/>
    </font>
    <font>
      <b/>
      <sz val="8"/>
      <color indexed="8"/>
      <name val="Arial"/>
      <family val="2"/>
    </font>
    <font>
      <b/>
      <i/>
      <sz val="12"/>
      <color indexed="8"/>
      <name val="Arial"/>
      <family val="2"/>
    </font>
    <font>
      <sz val="10"/>
      <color indexed="8"/>
      <name val="Arial"/>
      <family val="2"/>
    </font>
    <font>
      <sz val="12"/>
      <color indexed="8"/>
      <name val="Arial"/>
      <family val="2"/>
    </font>
    <font>
      <b/>
      <sz val="10"/>
      <color indexed="8"/>
      <name val="Arial"/>
      <family val="2"/>
    </font>
    <font>
      <b/>
      <sz val="12"/>
      <color indexed="8"/>
      <name val="Arial"/>
      <family val="2"/>
    </font>
    <font>
      <sz val="8"/>
      <color indexed="8"/>
      <name val="Arial"/>
      <family val="2"/>
    </font>
    <font>
      <i/>
      <sz val="12"/>
      <color indexed="8"/>
      <name val="Arial"/>
      <family val="2"/>
    </font>
    <font>
      <sz val="12"/>
      <color indexed="48"/>
      <name val="Arial"/>
      <family val="2"/>
    </font>
    <font>
      <sz val="12"/>
      <color indexed="14"/>
      <name val="Arial"/>
      <family val="2"/>
    </font>
    <font>
      <b/>
      <sz val="10"/>
      <color indexed="10"/>
      <name val="Arial"/>
      <family val="2"/>
    </font>
    <font>
      <b/>
      <sz val="18"/>
      <color indexed="62"/>
      <name val="Cambria"/>
      <family val="2"/>
    </font>
    <font>
      <b/>
      <sz val="13"/>
      <name val="Helv"/>
    </font>
    <font>
      <b/>
      <sz val="11"/>
      <color indexed="8"/>
      <name val="Calibri"/>
      <family val="2"/>
    </font>
    <font>
      <sz val="8"/>
      <name val="Book Antiqua"/>
      <family val="1"/>
    </font>
    <font>
      <sz val="11"/>
      <color indexed="10"/>
      <name val="Calibri"/>
      <family val="2"/>
    </font>
    <font>
      <b/>
      <i/>
      <sz val="9.5"/>
      <name val="Helv"/>
    </font>
    <font>
      <sz val="10"/>
      <color theme="1"/>
      <name val="Trebuchet MS"/>
      <family val="2"/>
    </font>
    <font>
      <u/>
      <sz val="11"/>
      <color theme="10"/>
      <name val="Calibri"/>
      <family val="2"/>
      <scheme val="minor"/>
    </font>
    <font>
      <b/>
      <sz val="14"/>
      <color rgb="FF595959"/>
      <name val="Arial"/>
      <family val="2"/>
    </font>
    <font>
      <b/>
      <sz val="12"/>
      <color rgb="FF595959"/>
      <name val="Arial"/>
      <family val="2"/>
    </font>
    <font>
      <sz val="11"/>
      <color theme="1"/>
      <name val="Arial"/>
      <family val="2"/>
    </font>
    <font>
      <sz val="11"/>
      <name val="Arial"/>
      <family val="2"/>
    </font>
    <font>
      <b/>
      <sz val="9"/>
      <color theme="0"/>
      <name val="Arial"/>
      <family val="2"/>
    </font>
    <font>
      <u/>
      <sz val="10"/>
      <color theme="10"/>
      <name val="Calibri"/>
      <family val="2"/>
      <scheme val="minor"/>
    </font>
    <font>
      <sz val="10"/>
      <color theme="1"/>
      <name val="Calibri"/>
      <family val="2"/>
      <scheme val="minor"/>
    </font>
    <font>
      <b/>
      <sz val="10"/>
      <name val="Calibri"/>
      <family val="2"/>
      <scheme val="minor"/>
    </font>
    <font>
      <b/>
      <sz val="10"/>
      <color indexed="32"/>
      <name val="Calibri"/>
      <family val="2"/>
      <scheme val="minor"/>
    </font>
    <font>
      <b/>
      <sz val="10"/>
      <color indexed="9"/>
      <name val="Calibri"/>
      <family val="2"/>
      <scheme val="minor"/>
    </font>
    <font>
      <b/>
      <sz val="10"/>
      <color indexed="24"/>
      <name val="Calibri"/>
      <family val="2"/>
      <scheme val="minor"/>
    </font>
    <font>
      <b/>
      <sz val="12"/>
      <name val="Calibri"/>
      <family val="2"/>
      <scheme val="minor"/>
    </font>
    <font>
      <b/>
      <sz val="10"/>
      <color indexed="10"/>
      <name val="Calibri"/>
      <family val="2"/>
      <scheme val="minor"/>
    </font>
    <font>
      <b/>
      <sz val="10"/>
      <color indexed="12"/>
      <name val="Calibri"/>
      <family val="2"/>
      <scheme val="minor"/>
    </font>
    <font>
      <b/>
      <sz val="10"/>
      <color indexed="57"/>
      <name val="Calibri"/>
      <family val="2"/>
      <scheme val="minor"/>
    </font>
    <font>
      <b/>
      <sz val="10"/>
      <color theme="1"/>
      <name val="Calibri"/>
      <family val="2"/>
      <scheme val="minor"/>
    </font>
    <font>
      <b/>
      <sz val="12"/>
      <color theme="1"/>
      <name val="Calibri"/>
      <family val="2"/>
      <scheme val="minor"/>
    </font>
    <font>
      <sz val="10"/>
      <color theme="9"/>
      <name val="Calibri"/>
      <family val="2"/>
      <scheme val="minor"/>
    </font>
    <font>
      <sz val="10"/>
      <color rgb="FFFF0000"/>
      <name val="Calibri"/>
      <family val="2"/>
      <scheme val="minor"/>
    </font>
    <font>
      <u/>
      <sz val="10"/>
      <name val="Calibri"/>
      <family val="2"/>
      <scheme val="minor"/>
    </font>
    <font>
      <sz val="10"/>
      <color theme="6"/>
      <name val="Calibri"/>
      <family val="2"/>
      <scheme val="minor"/>
    </font>
    <font>
      <sz val="10"/>
      <color theme="3" tint="0.39997558519241921"/>
      <name val="Calibri"/>
      <family val="2"/>
      <scheme val="minor"/>
    </font>
    <font>
      <sz val="10"/>
      <color theme="1" tint="0.499984740745262"/>
      <name val="Calibri"/>
      <family val="2"/>
      <scheme val="minor"/>
    </font>
    <font>
      <sz val="10"/>
      <color theme="5"/>
      <name val="Calibri"/>
      <family val="2"/>
      <scheme val="minor"/>
    </font>
    <font>
      <b/>
      <sz val="10"/>
      <color theme="6"/>
      <name val="Calibri"/>
      <family val="2"/>
      <scheme val="minor"/>
    </font>
    <font>
      <b/>
      <sz val="10"/>
      <color theme="4"/>
      <name val="Calibri"/>
      <family val="2"/>
      <scheme val="minor"/>
    </font>
    <font>
      <sz val="10"/>
      <color theme="4" tint="-0.249977111117893"/>
      <name val="Calibri"/>
      <family val="2"/>
      <scheme val="minor"/>
    </font>
    <font>
      <sz val="10"/>
      <color theme="0" tint="-0.14999847407452621"/>
      <name val="Calibri"/>
      <family val="2"/>
      <scheme val="minor"/>
    </font>
    <font>
      <sz val="10"/>
      <color theme="1" tint="0.34998626667073579"/>
      <name val="Calibri"/>
      <family val="2"/>
      <scheme val="minor"/>
    </font>
    <font>
      <sz val="11"/>
      <color theme="1"/>
      <name val="Century Gothic"/>
      <family val="2"/>
    </font>
    <font>
      <b/>
      <sz val="10"/>
      <name val="Century Gothic"/>
      <family val="2"/>
    </font>
    <font>
      <b/>
      <sz val="12"/>
      <name val="Century Gothic"/>
      <family val="2"/>
    </font>
    <font>
      <b/>
      <sz val="14"/>
      <color theme="1"/>
      <name val="Calibri"/>
      <family val="2"/>
    </font>
    <font>
      <sz val="11"/>
      <color theme="1"/>
      <name val="Calibri"/>
      <family val="2"/>
    </font>
    <font>
      <b/>
      <sz val="12"/>
      <name val="Lucida Sans Unicode"/>
      <family val="2"/>
    </font>
    <font>
      <b/>
      <sz val="10"/>
      <name val="Lucida Sans Unicode"/>
      <family val="2"/>
    </font>
    <font>
      <sz val="10"/>
      <name val="Lucida Sans Unicode"/>
      <family val="2"/>
    </font>
    <font>
      <b/>
      <sz val="8"/>
      <name val="Lucida Sans Unicode"/>
      <family val="2"/>
    </font>
    <font>
      <b/>
      <sz val="11"/>
      <name val="Lucida Sans Unicode"/>
      <family val="2"/>
    </font>
    <font>
      <b/>
      <sz val="9"/>
      <name val="Lucida Sans Unicode"/>
      <family val="2"/>
    </font>
    <font>
      <sz val="9"/>
      <name val="Arial"/>
      <family val="2"/>
    </font>
    <font>
      <u/>
      <sz val="11"/>
      <color theme="10"/>
      <name val="Calibri"/>
      <family val="2"/>
    </font>
    <font>
      <b/>
      <sz val="9"/>
      <name val="Arial"/>
      <family val="2"/>
    </font>
    <font>
      <u/>
      <sz val="10"/>
      <color indexed="36"/>
      <name val="Times New Roman"/>
      <family val="1"/>
    </font>
    <font>
      <u/>
      <sz val="10"/>
      <color indexed="12"/>
      <name val="Times New Roman"/>
      <family val="1"/>
    </font>
    <font>
      <sz val="9"/>
      <color indexed="8"/>
      <name val="Arial"/>
      <family val="2"/>
    </font>
    <font>
      <sz val="9"/>
      <color theme="1"/>
      <name val="Gill Sans MT"/>
      <family val="2"/>
    </font>
    <font>
      <sz val="10"/>
      <name val="Times New Roman"/>
      <family val="1"/>
    </font>
    <font>
      <sz val="11"/>
      <color indexed="8"/>
      <name val="Times New Roman"/>
      <family val="2"/>
    </font>
    <font>
      <sz val="10"/>
      <name val="Geneva"/>
    </font>
    <font>
      <b/>
      <sz val="8"/>
      <name val="Arial"/>
      <family val="2"/>
    </font>
    <font>
      <sz val="12"/>
      <name val="Arial"/>
      <family val="2"/>
    </font>
    <font>
      <sz val="9"/>
      <name val="Geneva"/>
    </font>
    <font>
      <sz val="10"/>
      <color indexed="12"/>
      <name val="Times New Roman"/>
      <family val="1"/>
    </font>
    <font>
      <b/>
      <sz val="9"/>
      <name val="Helv"/>
    </font>
    <font>
      <sz val="10"/>
      <color indexed="8"/>
      <name val="Frutiger 45 Light"/>
      <family val="2"/>
    </font>
    <font>
      <sz val="8"/>
      <name val="Arial"/>
      <family val="2"/>
    </font>
    <font>
      <sz val="12"/>
      <name val="Times New Roman"/>
      <family val="1"/>
    </font>
    <font>
      <b/>
      <sz val="18"/>
      <color indexed="12"/>
      <name val="Times New Roman"/>
      <family val="1"/>
    </font>
    <font>
      <sz val="8"/>
      <name val="Times New Roman"/>
      <family val="1"/>
    </font>
    <font>
      <sz val="8"/>
      <name val="Sabon"/>
    </font>
    <font>
      <b/>
      <sz val="11"/>
      <name val="Sabon"/>
      <family val="1"/>
    </font>
    <font>
      <u/>
      <sz val="10"/>
      <color indexed="12"/>
      <name val="Geneva"/>
    </font>
    <font>
      <sz val="10"/>
      <name val="Courier"/>
      <family val="3"/>
    </font>
    <font>
      <sz val="18"/>
      <name val="Times New Roman"/>
      <family val="1"/>
    </font>
    <font>
      <b/>
      <sz val="13"/>
      <name val="Times New Roman"/>
      <family val="1"/>
    </font>
    <font>
      <b/>
      <i/>
      <sz val="12"/>
      <name val="Times New Roman"/>
      <family val="1"/>
    </font>
    <font>
      <i/>
      <sz val="12"/>
      <name val="Times New Roman"/>
      <family val="1"/>
    </font>
    <font>
      <sz val="8"/>
      <color indexed="23"/>
      <name val="Arial Narrow"/>
      <family val="2"/>
    </font>
    <font>
      <sz val="10"/>
      <name val="Frutiger 45 Light"/>
      <family val="2"/>
    </font>
    <font>
      <b/>
      <sz val="10"/>
      <name val="Frutiger 45 Light"/>
      <family val="2"/>
    </font>
    <font>
      <b/>
      <sz val="14"/>
      <color indexed="18"/>
      <name val="Times New Roman"/>
      <family val="1"/>
    </font>
    <font>
      <b/>
      <sz val="14"/>
      <color indexed="12"/>
      <name val="Times New Roman"/>
      <family val="1"/>
    </font>
    <font>
      <b/>
      <u/>
      <sz val="10"/>
      <color indexed="39"/>
      <name val="Times New Roman"/>
      <family val="1"/>
    </font>
    <font>
      <b/>
      <u/>
      <sz val="14"/>
      <color indexed="12"/>
      <name val="Times New Roman"/>
      <family val="1"/>
    </font>
    <font>
      <b/>
      <sz val="8"/>
      <color indexed="10"/>
      <name val="Times New Roman"/>
      <family val="1"/>
    </font>
    <font>
      <b/>
      <u/>
      <sz val="8"/>
      <name val="Times New Roman"/>
      <family val="1"/>
    </font>
    <font>
      <sz val="4"/>
      <color indexed="9"/>
      <name val="Arial Narrow"/>
      <family val="2"/>
    </font>
    <font>
      <b/>
      <sz val="10"/>
      <name val="Arial Narrow"/>
      <family val="2"/>
    </font>
    <font>
      <b/>
      <sz val="10"/>
      <name val="Helv"/>
    </font>
    <font>
      <sz val="6"/>
      <name val="MS Serif"/>
      <family val="1"/>
    </font>
    <font>
      <b/>
      <sz val="10"/>
      <color rgb="FF0000FF"/>
      <name val="Calibri"/>
      <family val="2"/>
      <scheme val="minor"/>
    </font>
    <font>
      <sz val="10"/>
      <color theme="0"/>
      <name val="Arial"/>
      <family val="2"/>
    </font>
    <font>
      <sz val="11"/>
      <color rgb="FF00B050"/>
      <name val="Cambria"/>
      <family val="2"/>
      <scheme val="major"/>
    </font>
    <font>
      <sz val="11"/>
      <name val="Cambria"/>
      <family val="2"/>
      <scheme val="major"/>
    </font>
    <font>
      <b/>
      <strike/>
      <sz val="10"/>
      <color theme="1"/>
      <name val="Calibri"/>
      <family val="2"/>
      <scheme val="minor"/>
    </font>
    <font>
      <b/>
      <sz val="10"/>
      <color theme="1"/>
      <name val="Calibri"/>
      <family val="2"/>
    </font>
    <font>
      <b/>
      <vertAlign val="subscript"/>
      <sz val="8.5"/>
      <name val="Arial"/>
      <family val="2"/>
    </font>
    <font>
      <vertAlign val="subscript"/>
      <sz val="10"/>
      <name val="Arial"/>
      <family val="2"/>
    </font>
    <font>
      <b/>
      <vertAlign val="subscript"/>
      <sz val="10"/>
      <name val="Arial"/>
      <family val="2"/>
    </font>
    <font>
      <sz val="11"/>
      <color rgb="FFFF0000"/>
      <name val="Arial"/>
      <family val="2"/>
    </font>
    <font>
      <b/>
      <strike/>
      <sz val="10"/>
      <name val="Calibri"/>
      <family val="2"/>
      <scheme val="minor"/>
    </font>
    <font>
      <b/>
      <sz val="12"/>
      <color rgb="FFFF0000"/>
      <name val="Calibri"/>
      <family val="2"/>
      <scheme val="minor"/>
    </font>
    <font>
      <sz val="10"/>
      <color theme="6" tint="-0.249977111117893"/>
      <name val="Calibri"/>
      <family val="2"/>
      <scheme val="minor"/>
    </font>
    <font>
      <b/>
      <sz val="10"/>
      <color theme="6" tint="-0.249977111117893"/>
      <name val="Calibri"/>
      <family val="2"/>
      <scheme val="minor"/>
    </font>
    <font>
      <b/>
      <sz val="6"/>
      <name val="Arial"/>
      <family val="2"/>
    </font>
    <font>
      <b/>
      <sz val="10"/>
      <name val="Calibri"/>
      <family val="2"/>
    </font>
    <font>
      <b/>
      <vertAlign val="subscript"/>
      <sz val="10"/>
      <name val="Calibri"/>
      <family val="2"/>
    </font>
    <font>
      <b/>
      <sz val="10"/>
      <name val="Cambria"/>
      <family val="1"/>
    </font>
    <font>
      <b/>
      <sz val="16"/>
      <color rgb="FFFF0000"/>
      <name val="Lucida Sans Unicode"/>
      <family val="2"/>
    </font>
    <font>
      <sz val="11"/>
      <name val="Trebuchet MS"/>
      <family val="2"/>
    </font>
    <font>
      <sz val="11"/>
      <color rgb="FFFF0000"/>
      <name val="Trebuchet MS"/>
      <family val="2"/>
    </font>
    <font>
      <b/>
      <sz val="11"/>
      <color rgb="FFFF0000"/>
      <name val="Trebuchet MS"/>
      <family val="2"/>
    </font>
    <font>
      <b/>
      <sz val="11"/>
      <name val="Trebuchet MS"/>
      <family val="2"/>
    </font>
    <font>
      <sz val="10"/>
      <name val="Calibri"/>
      <family val="2"/>
    </font>
    <font>
      <sz val="10"/>
      <color rgb="FF00B050"/>
      <name val="Calibri"/>
      <family val="2"/>
      <scheme val="minor"/>
    </font>
    <font>
      <vertAlign val="superscript"/>
      <sz val="10"/>
      <color theme="1"/>
      <name val="Calibri"/>
      <family val="2"/>
    </font>
    <font>
      <sz val="10"/>
      <color theme="1"/>
      <name val="Calibri"/>
      <family val="2"/>
    </font>
    <font>
      <b/>
      <u/>
      <sz val="10"/>
      <color theme="1"/>
      <name val="Calibri"/>
      <family val="2"/>
    </font>
    <font>
      <sz val="9"/>
      <name val="Calibri"/>
      <family val="2"/>
      <scheme val="minor"/>
    </font>
    <font>
      <sz val="9"/>
      <color indexed="8"/>
      <name val="Calibri"/>
      <family val="2"/>
    </font>
    <font>
      <sz val="8"/>
      <color theme="1"/>
      <name val="Calibri"/>
      <family val="2"/>
    </font>
    <font>
      <sz val="9"/>
      <color theme="1"/>
      <name val="Calibri"/>
      <family val="2"/>
    </font>
    <font>
      <b/>
      <sz val="9"/>
      <color theme="1"/>
      <name val="Calibri"/>
      <family val="2"/>
    </font>
    <font>
      <sz val="9"/>
      <color theme="4" tint="-0.249977111117893"/>
      <name val="Calibri"/>
      <family val="2"/>
    </font>
    <font>
      <b/>
      <u/>
      <sz val="9"/>
      <color theme="1"/>
      <name val="Calibri"/>
      <family val="2"/>
    </font>
    <font>
      <b/>
      <sz val="11"/>
      <name val="Calibri"/>
      <family val="2"/>
      <scheme val="minor"/>
    </font>
    <font>
      <b/>
      <vertAlign val="superscript"/>
      <sz val="10"/>
      <name val="Arial"/>
      <family val="2"/>
    </font>
    <font>
      <sz val="8"/>
      <name val="Courier"/>
      <family val="3"/>
    </font>
    <font>
      <vertAlign val="superscript"/>
      <sz val="10"/>
      <name val="Arial"/>
      <family val="2"/>
    </font>
    <font>
      <b/>
      <sz val="9"/>
      <color indexed="8"/>
      <name val="Arial"/>
      <family val="2"/>
    </font>
    <font>
      <sz val="8"/>
      <color theme="3" tint="0.39997558519241921"/>
      <name val="Arial"/>
      <family val="2"/>
    </font>
    <font>
      <u/>
      <sz val="9"/>
      <color indexed="8"/>
      <name val="Arial"/>
      <family val="2"/>
    </font>
    <font>
      <sz val="10"/>
      <color theme="3" tint="0.39997558519241921"/>
      <name val="Arial"/>
      <family val="2"/>
    </font>
    <font>
      <vertAlign val="superscript"/>
      <sz val="10"/>
      <color indexed="8"/>
      <name val="Arial"/>
      <family val="2"/>
    </font>
    <font>
      <vertAlign val="superscript"/>
      <sz val="8"/>
      <color indexed="8"/>
      <name val="Arial"/>
      <family val="2"/>
    </font>
    <font>
      <sz val="8"/>
      <color theme="4"/>
      <name val="Arial"/>
      <family val="2"/>
    </font>
    <font>
      <sz val="10"/>
      <color theme="4"/>
      <name val="Arial"/>
      <family val="2"/>
    </font>
    <font>
      <vertAlign val="superscript"/>
      <sz val="8.5"/>
      <color indexed="8"/>
      <name val="Arial"/>
      <family val="2"/>
    </font>
    <font>
      <b/>
      <sz val="16"/>
      <name val="Calibri"/>
      <family val="2"/>
      <scheme val="minor"/>
    </font>
    <font>
      <b/>
      <sz val="14"/>
      <name val="Calibri"/>
      <family val="2"/>
      <scheme val="minor"/>
    </font>
    <font>
      <b/>
      <sz val="11"/>
      <name val="Calibri"/>
      <family val="2"/>
    </font>
    <font>
      <sz val="14"/>
      <name val="Calibri"/>
      <family val="2"/>
      <scheme val="minor"/>
    </font>
    <font>
      <b/>
      <i/>
      <sz val="11"/>
      <name val="Calibri"/>
      <family val="2"/>
      <scheme val="minor"/>
    </font>
    <font>
      <b/>
      <sz val="10"/>
      <name val="Calibri Light"/>
      <family val="2"/>
    </font>
    <font>
      <sz val="10"/>
      <name val="Calibri Light"/>
      <family val="2"/>
    </font>
    <font>
      <b/>
      <vertAlign val="superscript"/>
      <sz val="10"/>
      <name val="Calibri"/>
      <family val="2"/>
    </font>
    <font>
      <b/>
      <vertAlign val="superscript"/>
      <sz val="10"/>
      <name val="Calibri"/>
      <family val="2"/>
      <scheme val="minor"/>
    </font>
    <font>
      <sz val="11"/>
      <name val="Calibri Light"/>
      <family val="2"/>
    </font>
    <font>
      <strike/>
      <sz val="10"/>
      <color rgb="FFFF0000"/>
      <name val="Calibri Light"/>
      <family val="2"/>
    </font>
    <font>
      <strike/>
      <sz val="8"/>
      <color rgb="FFFF0000"/>
      <name val="Calibri Light"/>
      <family val="2"/>
    </font>
    <font>
      <vertAlign val="superscript"/>
      <sz val="10"/>
      <color rgb="FF000000"/>
      <name val="Arial"/>
      <family val="2"/>
    </font>
    <font>
      <sz val="10"/>
      <color indexed="10"/>
      <name val="Calibri"/>
      <family val="2"/>
      <scheme val="minor"/>
    </font>
    <font>
      <sz val="10"/>
      <color indexed="62"/>
      <name val="Calibri"/>
      <family val="2"/>
      <scheme val="minor"/>
    </font>
    <font>
      <sz val="10"/>
      <name val="Trebuchet MS"/>
      <family val="2"/>
    </font>
    <font>
      <sz val="11"/>
      <name val="Calibri"/>
      <family val="2"/>
      <scheme val="minor"/>
    </font>
    <font>
      <b/>
      <sz val="10"/>
      <name val="Trebuchet MS"/>
      <family val="2"/>
    </font>
    <font>
      <sz val="10"/>
      <color indexed="8"/>
      <name val="Calibri"/>
      <family val="2"/>
      <scheme val="minor"/>
    </font>
  </fonts>
  <fills count="9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9"/>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27"/>
        <bgColor indexed="64"/>
      </patternFill>
    </fill>
    <fill>
      <patternFill patternType="solid">
        <fgColor indexed="41"/>
      </patternFill>
    </fill>
    <fill>
      <patternFill patternType="solid">
        <fgColor indexed="43"/>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31"/>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gray0625">
        <fgColor indexed="12"/>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6"/>
        <bgColor indexed="64"/>
      </patternFill>
    </fill>
    <fill>
      <patternFill patternType="solid">
        <fgColor theme="6" tint="0.39997558519241921"/>
        <bgColor indexed="64"/>
      </patternFill>
    </fill>
    <fill>
      <patternFill patternType="solid">
        <fgColor indexed="9"/>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7"/>
        <bgColor indexed="64"/>
      </patternFill>
    </fill>
    <fill>
      <patternFill patternType="solid">
        <fgColor theme="5" tint="-0.249977111117893"/>
        <bgColor indexed="64"/>
      </patternFill>
    </fill>
    <fill>
      <patternFill patternType="solid">
        <fgColor rgb="FF00B050"/>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indexed="48"/>
      </patternFill>
    </fill>
    <fill>
      <patternFill patternType="solid">
        <fgColor indexed="61"/>
      </patternFill>
    </fill>
    <fill>
      <patternFill patternType="solid">
        <fgColor indexed="20"/>
      </patternFill>
    </fill>
    <fill>
      <patternFill patternType="solid">
        <fgColor indexed="9"/>
        <bgColor indexed="9"/>
      </patternFill>
    </fill>
    <fill>
      <patternFill patternType="solid">
        <fgColor indexed="35"/>
        <bgColor indexed="64"/>
      </patternFill>
    </fill>
    <fill>
      <patternFill patternType="solid">
        <fgColor theme="5"/>
        <bgColor indexed="64"/>
      </patternFill>
    </fill>
    <fill>
      <patternFill patternType="solid">
        <fgColor rgb="FF0070C0"/>
        <bgColor indexed="64"/>
      </patternFill>
    </fill>
    <fill>
      <patternFill patternType="solid">
        <fgColor theme="4"/>
        <bgColor indexed="64"/>
      </patternFill>
    </fill>
    <fill>
      <patternFill patternType="solid">
        <fgColor rgb="FFFFFF00"/>
        <bgColor indexed="64"/>
      </patternFill>
    </fill>
  </fills>
  <borders count="135">
    <border>
      <left/>
      <right/>
      <top/>
      <bottom/>
      <diagonal/>
    </border>
    <border>
      <left/>
      <right/>
      <top/>
      <bottom style="thin">
        <color theme="0"/>
      </bottom>
      <diagonal/>
    </border>
    <border>
      <left/>
      <right/>
      <top/>
      <bottom style="thin">
        <color indexed="64"/>
      </bottom>
      <diagonal/>
    </border>
    <border>
      <left/>
      <right/>
      <top style="thin">
        <color theme="0"/>
      </top>
      <bottom style="thin">
        <color indexed="64"/>
      </bottom>
      <diagonal/>
    </border>
    <border>
      <left/>
      <right/>
      <top style="thin">
        <color theme="0"/>
      </top>
      <bottom/>
      <diagonal/>
    </border>
    <border>
      <left/>
      <right/>
      <top style="thin">
        <color auto="1"/>
      </top>
      <bottom/>
      <diagonal/>
    </border>
    <border>
      <left/>
      <right/>
      <top style="thin">
        <color auto="1"/>
      </top>
      <bottom style="thin">
        <color auto="1"/>
      </bottom>
      <diagonal/>
    </border>
    <border>
      <left/>
      <right/>
      <top style="thin">
        <color indexed="64"/>
      </top>
      <bottom style="double">
        <color indexed="64"/>
      </bottom>
      <diagonal/>
    </border>
    <border>
      <left style="thin">
        <color theme="0"/>
      </left>
      <right style="thin">
        <color theme="0"/>
      </right>
      <top/>
      <bottom/>
      <diagonal/>
    </border>
    <border>
      <left/>
      <right/>
      <top/>
      <bottom style="double">
        <color indexed="64"/>
      </bottom>
      <diagonal/>
    </border>
    <border>
      <left/>
      <right/>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double">
        <color indexed="64"/>
      </left>
      <right/>
      <top/>
      <bottom/>
      <diagonal/>
    </border>
    <border>
      <left/>
      <right/>
      <top style="thin">
        <color indexed="64"/>
      </top>
      <bottom/>
      <diagonal/>
    </border>
    <border>
      <left/>
      <right/>
      <top style="thin">
        <color auto="1"/>
      </top>
      <bottom style="thin">
        <color auto="1"/>
      </bottom>
      <diagonal/>
    </border>
    <border>
      <left/>
      <right/>
      <top style="double">
        <color indexed="64"/>
      </top>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medium">
        <color indexed="64"/>
      </left>
      <right style="medium">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bottom/>
      <diagonal/>
    </border>
    <border>
      <left/>
      <right style="thin">
        <color auto="1"/>
      </right>
      <top/>
      <bottom/>
      <diagonal/>
    </border>
    <border>
      <left/>
      <right style="thin">
        <color auto="1"/>
      </right>
      <top style="thin">
        <color auto="1"/>
      </top>
      <bottom/>
      <diagonal/>
    </border>
    <border>
      <left style="thin">
        <color indexed="64"/>
      </left>
      <right style="thin">
        <color indexed="64"/>
      </right>
      <top style="medium">
        <color indexed="64"/>
      </top>
      <bottom style="medium">
        <color indexed="64"/>
      </bottom>
      <diagonal/>
    </border>
    <border>
      <left/>
      <right style="medium">
        <color indexed="64"/>
      </right>
      <top style="dotted">
        <color indexed="64"/>
      </top>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medium">
        <color indexed="64"/>
      </top>
      <bottom/>
      <diagonal/>
    </border>
    <border>
      <left/>
      <right/>
      <top style="thin">
        <color indexed="64"/>
      </top>
      <bottom style="thin">
        <color theme="0"/>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hair">
        <color indexed="1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ck">
        <color indexed="18"/>
      </left>
      <right/>
      <top style="thick">
        <color indexed="18"/>
      </top>
      <bottom style="thin">
        <color indexed="8"/>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right/>
      <top/>
      <bottom style="thin">
        <color indexed="23"/>
      </bottom>
      <diagonal/>
    </border>
    <border>
      <left/>
      <right/>
      <top style="thin">
        <color indexed="23"/>
      </top>
      <bottom style="thin">
        <color indexed="23"/>
      </bottom>
      <diagonal/>
    </border>
    <border>
      <left/>
      <right/>
      <top style="thick">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right/>
      <top style="thin">
        <color indexed="23"/>
      </top>
      <bottom style="thin">
        <color indexed="23"/>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indexed="64"/>
      </right>
      <top/>
      <bottom style="thin">
        <color indexed="64"/>
      </bottom>
      <diagonal/>
    </border>
    <border>
      <left style="thin">
        <color auto="1"/>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381">
    <xf numFmtId="0" fontId="0" fillId="0" borderId="0"/>
    <xf numFmtId="171" fontId="1" fillId="0" borderId="0" applyFont="0" applyFill="0" applyBorder="0" applyAlignment="0" applyProtection="0"/>
    <xf numFmtId="174" fontId="1" fillId="0" borderId="0" applyFont="0" applyFill="0" applyBorder="0" applyAlignment="0" applyProtection="0"/>
    <xf numFmtId="9" fontId="1" fillId="0" borderId="0" applyFont="0" applyFill="0" applyBorder="0" applyAlignment="0" applyProtection="0"/>
    <xf numFmtId="166"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34" borderId="0" applyNumberFormat="0" applyBorder="0" applyAlignment="0" applyProtection="0"/>
    <xf numFmtId="0" fontId="1" fillId="10" borderId="0" applyNumberFormat="0" applyBorder="0" applyAlignment="0" applyProtection="0"/>
    <xf numFmtId="0" fontId="23"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5" borderId="0" applyNumberFormat="0" applyBorder="0" applyAlignment="0" applyProtection="0"/>
    <xf numFmtId="0" fontId="1" fillId="14" borderId="0" applyNumberFormat="0" applyBorder="0" applyAlignment="0" applyProtection="0"/>
    <xf numFmtId="0" fontId="23"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37" borderId="0" applyNumberFormat="0" applyBorder="0" applyAlignment="0" applyProtection="0"/>
    <xf numFmtId="0" fontId="1" fillId="18" borderId="0" applyNumberFormat="0" applyBorder="0" applyAlignment="0" applyProtection="0"/>
    <xf numFmtId="0" fontId="23"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34" borderId="0" applyNumberFormat="0" applyBorder="0" applyAlignment="0" applyProtection="0"/>
    <xf numFmtId="0" fontId="1" fillId="22" borderId="0" applyNumberFormat="0" applyBorder="0" applyAlignment="0" applyProtection="0"/>
    <xf numFmtId="0" fontId="23" fillId="34"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39" borderId="0" applyNumberFormat="0" applyBorder="0" applyAlignment="0" applyProtection="0"/>
    <xf numFmtId="0" fontId="1" fillId="26" borderId="0" applyNumberFormat="0" applyBorder="0" applyAlignment="0" applyProtection="0"/>
    <xf numFmtId="0" fontId="23"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35" borderId="0" applyNumberFormat="0" applyBorder="0" applyAlignment="0" applyProtection="0"/>
    <xf numFmtId="0" fontId="1" fillId="30" borderId="0" applyNumberFormat="0" applyBorder="0" applyAlignment="0" applyProtection="0"/>
    <xf numFmtId="0" fontId="23" fillId="3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3" fillId="40" borderId="0" applyNumberFormat="0" applyBorder="0" applyAlignment="0" applyProtection="0"/>
    <xf numFmtId="0" fontId="1" fillId="11" borderId="0" applyNumberFormat="0" applyBorder="0" applyAlignment="0" applyProtection="0"/>
    <xf numFmtId="0" fontId="23" fillId="4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42" borderId="0" applyNumberFormat="0" applyBorder="0" applyAlignment="0" applyProtection="0"/>
    <xf numFmtId="0" fontId="1" fillId="15" borderId="0" applyNumberFormat="0" applyBorder="0" applyAlignment="0" applyProtection="0"/>
    <xf numFmtId="0" fontId="23"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37" borderId="0" applyNumberFormat="0" applyBorder="0" applyAlignment="0" applyProtection="0"/>
    <xf numFmtId="0" fontId="1" fillId="19" borderId="0" applyNumberFormat="0" applyBorder="0" applyAlignment="0" applyProtection="0"/>
    <xf numFmtId="0" fontId="23" fillId="3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40" borderId="0" applyNumberFormat="0" applyBorder="0" applyAlignment="0" applyProtection="0"/>
    <xf numFmtId="0" fontId="1" fillId="23" borderId="0" applyNumberFormat="0" applyBorder="0" applyAlignment="0" applyProtection="0"/>
    <xf numFmtId="0" fontId="23" fillId="4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41" borderId="0" applyNumberFormat="0" applyBorder="0" applyAlignment="0" applyProtection="0"/>
    <xf numFmtId="0" fontId="1" fillId="27" borderId="0" applyNumberFormat="0" applyBorder="0" applyAlignment="0" applyProtection="0"/>
    <xf numFmtId="0" fontId="23" fillId="4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3" fillId="35" borderId="0" applyNumberFormat="0" applyBorder="0" applyAlignment="0" applyProtection="0"/>
    <xf numFmtId="0" fontId="1" fillId="31" borderId="0" applyNumberFormat="0" applyBorder="0" applyAlignment="0" applyProtection="0"/>
    <xf numFmtId="0" fontId="23" fillId="3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7" fillId="0" borderId="0" applyNumberFormat="0" applyFill="0" applyBorder="0" applyAlignment="0" applyProtection="0">
      <alignment vertical="top"/>
      <protection locked="0"/>
    </xf>
    <xf numFmtId="0" fontId="28" fillId="0" borderId="0" applyNumberFormat="0" applyFill="0" applyBorder="0" applyAlignment="0" applyProtection="0"/>
    <xf numFmtId="0" fontId="8" fillId="0" borderId="12" applyNumberFormat="0" applyFill="0" applyAlignment="0" applyProtection="0"/>
    <xf numFmtId="0" fontId="9" fillId="0" borderId="13" applyNumberFormat="0" applyFill="0" applyAlignment="0" applyProtection="0"/>
    <xf numFmtId="0" fontId="10" fillId="0" borderId="14" applyNumberFormat="0" applyFill="0" applyAlignment="0" applyProtection="0"/>
    <xf numFmtId="0" fontId="10" fillId="0" borderId="0" applyNumberFormat="0" applyFill="0" applyBorder="0" applyAlignment="0" applyProtection="0"/>
    <xf numFmtId="0" fontId="29" fillId="34" borderId="22" applyNumberFormat="0" applyAlignment="0" applyProtection="0"/>
    <xf numFmtId="0" fontId="29" fillId="34" borderId="22" applyNumberFormat="0" applyAlignment="0" applyProtection="0"/>
    <xf numFmtId="0" fontId="16" fillId="6" borderId="15" applyNumberFormat="0" applyAlignment="0" applyProtection="0"/>
    <xf numFmtId="0" fontId="17" fillId="0" borderId="17" applyNumberFormat="0" applyFill="0" applyAlignment="0" applyProtection="0"/>
    <xf numFmtId="0" fontId="30" fillId="48" borderId="23" applyNumberFormat="0" applyAlignment="0" applyProtection="0"/>
    <xf numFmtId="0" fontId="30" fillId="48" borderId="23" applyNumberFormat="0" applyAlignment="0" applyProtection="0"/>
    <xf numFmtId="0" fontId="31" fillId="0" borderId="24"/>
    <xf numFmtId="0" fontId="32" fillId="0" borderId="0"/>
    <xf numFmtId="0" fontId="32"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6" fontId="33" fillId="0" borderId="0" applyFont="0" applyFill="0" applyBorder="0" applyAlignment="0" applyProtection="0"/>
    <xf numFmtId="176" fontId="33" fillId="0" borderId="0" applyFont="0" applyFill="0" applyBorder="0" applyAlignment="0" applyProtection="0"/>
    <xf numFmtId="176" fontId="33" fillId="0" borderId="0" applyFont="0" applyFill="0" applyBorder="0" applyAlignment="0" applyProtection="0"/>
    <xf numFmtId="176" fontId="33" fillId="0" borderId="0" applyFont="0" applyFill="0" applyBorder="0" applyAlignment="0" applyProtection="0"/>
    <xf numFmtId="176" fontId="33" fillId="0" borderId="0" applyFont="0" applyFill="0" applyBorder="0" applyAlignment="0" applyProtection="0"/>
    <xf numFmtId="176" fontId="3" fillId="0" borderId="0" applyFont="0" applyFill="0" applyBorder="0" applyAlignment="0" applyProtection="0"/>
    <xf numFmtId="176" fontId="33" fillId="0" borderId="0" applyFont="0" applyFill="0" applyBorder="0" applyAlignment="0" applyProtection="0"/>
    <xf numFmtId="172"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43" fontId="2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0" fontId="21" fillId="9" borderId="0" applyNumberFormat="0" applyBorder="0" applyAlignment="0" applyProtection="0"/>
    <xf numFmtId="0" fontId="21" fillId="13" borderId="0" applyNumberFormat="0" applyBorder="0" applyAlignment="0" applyProtection="0"/>
    <xf numFmtId="0" fontId="21" fillId="17" borderId="0" applyNumberFormat="0" applyBorder="0" applyAlignment="0" applyProtection="0"/>
    <xf numFmtId="0" fontId="21" fillId="21" borderId="0" applyNumberFormat="0" applyBorder="0" applyAlignment="0" applyProtection="0"/>
    <xf numFmtId="0" fontId="21" fillId="25" borderId="0" applyNumberFormat="0" applyBorder="0" applyAlignment="0" applyProtection="0"/>
    <xf numFmtId="0" fontId="21" fillId="29" borderId="0" applyNumberFormat="0" applyBorder="0" applyAlignment="0" applyProtection="0"/>
    <xf numFmtId="0" fontId="11" fillId="2" borderId="0" applyNumberFormat="0" applyBorder="0" applyAlignment="0" applyProtection="0"/>
    <xf numFmtId="0" fontId="31" fillId="0" borderId="24"/>
    <xf numFmtId="0" fontId="32" fillId="0" borderId="0"/>
    <xf numFmtId="0" fontId="32" fillId="0" borderId="0"/>
    <xf numFmtId="0" fontId="34" fillId="0" borderId="0">
      <protection locked="0"/>
    </xf>
    <xf numFmtId="177" fontId="3" fillId="0" borderId="0" applyFont="0" applyFill="0" applyBorder="0" applyAlignment="0" applyProtection="0"/>
    <xf numFmtId="178" fontId="3" fillId="0" borderId="0" applyFont="0" applyFill="0" applyBorder="0" applyAlignment="0" applyProtection="0"/>
    <xf numFmtId="0" fontId="14" fillId="5" borderId="15" applyNumberFormat="0" applyAlignment="0" applyProtection="0"/>
    <xf numFmtId="0" fontId="35" fillId="0" borderId="0" applyNumberFormat="0" applyFont="0" applyFill="0" applyBorder="0" applyAlignment="0" applyProtection="0"/>
    <xf numFmtId="179" fontId="36"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4" fillId="0" borderId="0">
      <protection locked="0"/>
    </xf>
    <xf numFmtId="0" fontId="34" fillId="0" borderId="0">
      <protection locked="0"/>
    </xf>
    <xf numFmtId="0" fontId="34" fillId="0" borderId="0">
      <protection locked="0"/>
    </xf>
    <xf numFmtId="0" fontId="34" fillId="0" borderId="0">
      <protection locked="0"/>
    </xf>
    <xf numFmtId="0" fontId="34" fillId="0" borderId="0">
      <protection locked="0"/>
    </xf>
    <xf numFmtId="0" fontId="34" fillId="0" borderId="0">
      <protection locked="0"/>
    </xf>
    <xf numFmtId="0" fontId="34" fillId="0" borderId="0">
      <protection locked="0"/>
    </xf>
    <xf numFmtId="180" fontId="34" fillId="0" borderId="0">
      <protection locked="0"/>
    </xf>
    <xf numFmtId="0" fontId="38" fillId="38" borderId="0" applyNumberFormat="0" applyBorder="0" applyAlignment="0" applyProtection="0"/>
    <xf numFmtId="0" fontId="38" fillId="38" borderId="0" applyNumberFormat="0" applyBorder="0" applyAlignment="0" applyProtection="0"/>
    <xf numFmtId="0" fontId="3" fillId="0" borderId="0"/>
    <xf numFmtId="0" fontId="3" fillId="0" borderId="0"/>
    <xf numFmtId="0" fontId="3" fillId="0" borderId="0"/>
    <xf numFmtId="0" fontId="3" fillId="0" borderId="0"/>
    <xf numFmtId="0" fontId="39" fillId="0" borderId="11" applyNumberFormat="0" applyAlignment="0" applyProtection="0">
      <alignment horizontal="left" vertical="center"/>
    </xf>
    <xf numFmtId="0" fontId="39" fillId="0" borderId="21">
      <alignment horizontal="left" vertical="center"/>
    </xf>
    <xf numFmtId="14" fontId="40" fillId="49" borderId="10">
      <alignment horizontal="center" vertical="center" wrapText="1"/>
    </xf>
    <xf numFmtId="0" fontId="41" fillId="0" borderId="25" applyNumberFormat="0" applyFill="0" applyAlignment="0" applyProtection="0"/>
    <xf numFmtId="0" fontId="41" fillId="0" borderId="25" applyNumberFormat="0" applyFill="0" applyAlignment="0" applyProtection="0"/>
    <xf numFmtId="0" fontId="42" fillId="0" borderId="26" applyNumberFormat="0" applyFill="0" applyAlignment="0" applyProtection="0"/>
    <xf numFmtId="0" fontId="42" fillId="0" borderId="26" applyNumberFormat="0" applyFill="0" applyAlignment="0" applyProtection="0"/>
    <xf numFmtId="0" fontId="43" fillId="0" borderId="27" applyNumberFormat="0" applyFill="0" applyAlignment="0" applyProtection="0"/>
    <xf numFmtId="0" fontId="43" fillId="0" borderId="27"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protection locked="0"/>
    </xf>
    <xf numFmtId="0" fontId="44" fillId="0" borderId="0">
      <protection locked="0"/>
    </xf>
    <xf numFmtId="0" fontId="45"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12" fillId="3" borderId="0" applyNumberFormat="0" applyBorder="0" applyAlignment="0" applyProtection="0"/>
    <xf numFmtId="0" fontId="47" fillId="42" borderId="28" applyNumberFormat="0" applyAlignment="0" applyProtection="0"/>
    <xf numFmtId="0" fontId="47" fillId="42" borderId="28" applyNumberFormat="0" applyAlignment="0" applyProtection="0"/>
    <xf numFmtId="0" fontId="48" fillId="0" borderId="29" applyNumberFormat="0" applyFill="0" applyAlignment="0" applyProtection="0"/>
    <xf numFmtId="0" fontId="48" fillId="0" borderId="29" applyNumberFormat="0" applyFill="0" applyAlignment="0" applyProtection="0"/>
    <xf numFmtId="181" fontId="3" fillId="0" borderId="0" applyFont="0" applyFill="0" applyBorder="0" applyAlignment="0" applyProtection="0"/>
    <xf numFmtId="182" fontId="3" fillId="0" borderId="0" applyFont="0" applyFill="0" applyBorder="0" applyAlignment="0" applyProtection="0"/>
    <xf numFmtId="183" fontId="31"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0" fontId="49" fillId="37" borderId="0" applyNumberFormat="0" applyBorder="0" applyAlignment="0" applyProtection="0"/>
    <xf numFmtId="0" fontId="49" fillId="37" borderId="0" applyNumberFormat="0" applyBorder="0" applyAlignment="0" applyProtection="0"/>
    <xf numFmtId="0" fontId="13" fillId="4" borderId="0" applyNumberFormat="0" applyBorder="0" applyAlignment="0" applyProtection="0"/>
    <xf numFmtId="37" fontId="50" fillId="0" borderId="0"/>
    <xf numFmtId="186" fontId="51"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0"/>
    <xf numFmtId="0" fontId="33" fillId="0" borderId="0"/>
    <xf numFmtId="0" fontId="33" fillId="0" borderId="0"/>
    <xf numFmtId="0" fontId="3" fillId="0" borderId="0"/>
    <xf numFmtId="0" fontId="3" fillId="0" borderId="0"/>
    <xf numFmtId="0" fontId="3" fillId="0" borderId="0"/>
    <xf numFmtId="0" fontId="3" fillId="0" borderId="0"/>
    <xf numFmtId="0" fontId="1"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0"/>
    <xf numFmtId="0" fontId="23" fillId="0" borderId="0"/>
    <xf numFmtId="0" fontId="1" fillId="8" borderId="19" applyNumberFormat="0" applyFont="0" applyAlignment="0" applyProtection="0"/>
    <xf numFmtId="0" fontId="1" fillId="8" borderId="19" applyNumberFormat="0" applyFont="0" applyAlignment="0" applyProtection="0"/>
    <xf numFmtId="0" fontId="23" fillId="8" borderId="19" applyNumberFormat="0" applyFont="0" applyAlignment="0" applyProtection="0"/>
    <xf numFmtId="0" fontId="23" fillId="8" borderId="19" applyNumberFormat="0" applyFont="0" applyAlignment="0" applyProtection="0"/>
    <xf numFmtId="0" fontId="23" fillId="37" borderId="30" applyNumberFormat="0" applyFont="0" applyAlignment="0" applyProtection="0"/>
    <xf numFmtId="0" fontId="23" fillId="8" borderId="19" applyNumberFormat="0" applyFont="0" applyAlignment="0" applyProtection="0"/>
    <xf numFmtId="0" fontId="23" fillId="37" borderId="30" applyNumberFormat="0" applyFont="0" applyAlignment="0" applyProtection="0"/>
    <xf numFmtId="0" fontId="23" fillId="8" borderId="19" applyNumberFormat="0" applyFont="0" applyAlignment="0" applyProtection="0"/>
    <xf numFmtId="0" fontId="23" fillId="37" borderId="30" applyNumberFormat="0" applyFont="0" applyAlignment="0" applyProtection="0"/>
    <xf numFmtId="0" fontId="23" fillId="8" borderId="19" applyNumberFormat="0" applyFont="0" applyAlignment="0" applyProtection="0"/>
    <xf numFmtId="0" fontId="23" fillId="37" borderId="30" applyNumberFormat="0" applyFont="0" applyAlignment="0" applyProtection="0"/>
    <xf numFmtId="0" fontId="23" fillId="37" borderId="30" applyNumberFormat="0" applyFont="0" applyAlignment="0" applyProtection="0"/>
    <xf numFmtId="0" fontId="23" fillId="37" borderId="30" applyNumberFormat="0" applyFont="0" applyAlignment="0" applyProtection="0"/>
    <xf numFmtId="0" fontId="23" fillId="37" borderId="30" applyNumberFormat="0" applyFont="0" applyAlignment="0" applyProtection="0"/>
    <xf numFmtId="0" fontId="52" fillId="34" borderId="31" applyNumberFormat="0" applyAlignment="0" applyProtection="0"/>
    <xf numFmtId="0" fontId="52" fillId="34" borderId="31" applyNumberFormat="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9" fontId="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5" fillId="6" borderId="16" applyNumberFormat="0" applyAlignment="0" applyProtection="0"/>
    <xf numFmtId="4" fontId="53" fillId="50" borderId="32" applyNumberFormat="0" applyProtection="0">
      <alignment vertical="center"/>
    </xf>
    <xf numFmtId="4" fontId="54" fillId="51" borderId="32" applyNumberFormat="0" applyProtection="0">
      <alignment vertical="center"/>
    </xf>
    <xf numFmtId="4" fontId="53" fillId="50" borderId="32" applyNumberFormat="0" applyProtection="0">
      <alignment horizontal="left" vertical="center" indent="1"/>
    </xf>
    <xf numFmtId="4" fontId="55" fillId="51" borderId="31" applyNumberFormat="0" applyProtection="0">
      <alignment horizontal="left" vertical="center" indent="1"/>
    </xf>
    <xf numFmtId="4" fontId="53" fillId="0" borderId="32" applyNumberFormat="0" applyProtection="0">
      <alignment horizontal="left" vertical="center" indent="1"/>
    </xf>
    <xf numFmtId="4" fontId="56" fillId="52" borderId="32" applyNumberFormat="0" applyProtection="0">
      <alignment horizontal="right" vertical="center"/>
    </xf>
    <xf numFmtId="4" fontId="56" fillId="53" borderId="32" applyNumberFormat="0" applyProtection="0">
      <alignment horizontal="right" vertical="center"/>
    </xf>
    <xf numFmtId="4" fontId="56" fillId="54" borderId="32" applyNumberFormat="0" applyProtection="0">
      <alignment horizontal="right" vertical="center"/>
    </xf>
    <xf numFmtId="4" fontId="56" fillId="55" borderId="32" applyNumberFormat="0" applyProtection="0">
      <alignment horizontal="right" vertical="center"/>
    </xf>
    <xf numFmtId="4" fontId="56" fillId="56" borderId="32" applyNumberFormat="0" applyProtection="0">
      <alignment horizontal="right" vertical="center"/>
    </xf>
    <xf numFmtId="4" fontId="56" fillId="57" borderId="32" applyNumberFormat="0" applyProtection="0">
      <alignment horizontal="right" vertical="center"/>
    </xf>
    <xf numFmtId="4" fontId="56" fillId="58" borderId="32" applyNumberFormat="0" applyProtection="0">
      <alignment horizontal="right" vertical="center"/>
    </xf>
    <xf numFmtId="4" fontId="56" fillId="59" borderId="32" applyNumberFormat="0" applyProtection="0">
      <alignment horizontal="right" vertical="center"/>
    </xf>
    <xf numFmtId="4" fontId="56" fillId="60" borderId="32" applyNumberFormat="0" applyProtection="0">
      <alignment horizontal="right" vertical="center"/>
    </xf>
    <xf numFmtId="4" fontId="57" fillId="61" borderId="33" applyNumberFormat="0" applyProtection="0">
      <alignment horizontal="left" vertical="center" indent="1"/>
    </xf>
    <xf numFmtId="4" fontId="57" fillId="62" borderId="0" applyNumberFormat="0" applyProtection="0">
      <alignment horizontal="left" vertical="center" indent="1"/>
    </xf>
    <xf numFmtId="4" fontId="58" fillId="63" borderId="0" applyNumberFormat="0" applyProtection="0">
      <alignment horizontal="left" vertical="center" indent="1"/>
    </xf>
    <xf numFmtId="4" fontId="59" fillId="0" borderId="32" applyNumberFormat="0" applyProtection="0">
      <alignment horizontal="right" vertical="center"/>
    </xf>
    <xf numFmtId="4" fontId="53" fillId="0" borderId="0" applyNumberFormat="0" applyProtection="0">
      <alignment horizontal="left" vertical="center" indent="1"/>
    </xf>
    <xf numFmtId="4" fontId="53" fillId="0" borderId="0" applyNumberFormat="0" applyProtection="0">
      <alignment horizontal="left" vertical="center" indent="1"/>
    </xf>
    <xf numFmtId="0" fontId="3" fillId="64" borderId="31" applyNumberFormat="0" applyProtection="0">
      <alignment horizontal="left" vertical="center" indent="1"/>
    </xf>
    <xf numFmtId="0" fontId="3" fillId="64" borderId="31" applyNumberFormat="0" applyProtection="0">
      <alignment horizontal="left" vertical="center" indent="1"/>
    </xf>
    <xf numFmtId="0" fontId="3" fillId="65" borderId="31" applyNumberFormat="0" applyProtection="0">
      <alignment horizontal="left" vertical="center" indent="1"/>
    </xf>
    <xf numFmtId="0" fontId="3" fillId="65" borderId="31" applyNumberFormat="0" applyProtection="0">
      <alignment horizontal="left" vertical="center" indent="1"/>
    </xf>
    <xf numFmtId="0" fontId="3" fillId="33" borderId="31" applyNumberFormat="0" applyProtection="0">
      <alignment horizontal="left" vertical="center" indent="1"/>
    </xf>
    <xf numFmtId="0" fontId="3" fillId="33" borderId="31" applyNumberFormat="0" applyProtection="0">
      <alignment horizontal="left" vertical="center" indent="1"/>
    </xf>
    <xf numFmtId="0" fontId="3" fillId="66" borderId="31" applyNumberFormat="0" applyProtection="0">
      <alignment horizontal="left" vertical="center" indent="1"/>
    </xf>
    <xf numFmtId="0" fontId="3" fillId="66" borderId="31" applyNumberFormat="0" applyProtection="0">
      <alignment horizontal="left" vertical="center" indent="1"/>
    </xf>
    <xf numFmtId="4" fontId="56" fillId="67" borderId="32" applyNumberFormat="0" applyProtection="0">
      <alignment vertical="center"/>
    </xf>
    <xf numFmtId="4" fontId="60" fillId="67" borderId="32" applyNumberFormat="0" applyProtection="0">
      <alignment vertical="center"/>
    </xf>
    <xf numFmtId="4" fontId="58" fillId="62" borderId="34" applyNumberFormat="0" applyProtection="0">
      <alignment horizontal="left" vertical="center" indent="1"/>
    </xf>
    <xf numFmtId="4" fontId="55" fillId="68" borderId="31" applyNumberFormat="0" applyProtection="0">
      <alignment horizontal="left" vertical="center" indent="1"/>
    </xf>
    <xf numFmtId="4" fontId="59" fillId="0" borderId="32" applyNumberFormat="0" applyProtection="0">
      <alignment horizontal="right" vertical="center"/>
    </xf>
    <xf numFmtId="4" fontId="60" fillId="67" borderId="32" applyNumberFormat="0" applyProtection="0">
      <alignment horizontal="right" vertical="center"/>
    </xf>
    <xf numFmtId="4" fontId="53" fillId="0" borderId="32" applyNumberFormat="0" applyProtection="0">
      <alignment horizontal="left" vertical="center" indent="1"/>
    </xf>
    <xf numFmtId="0" fontId="3" fillId="66" borderId="31" applyNumberFormat="0" applyProtection="0">
      <alignment horizontal="left" vertical="center" indent="1"/>
    </xf>
    <xf numFmtId="4" fontId="61" fillId="69" borderId="34" applyNumberFormat="0" applyProtection="0">
      <alignment horizontal="left" vertical="center" indent="1"/>
    </xf>
    <xf numFmtId="4" fontId="62" fillId="67" borderId="32" applyNumberFormat="0" applyProtection="0">
      <alignment horizontal="right" vertical="center"/>
    </xf>
    <xf numFmtId="0" fontId="35" fillId="0" borderId="0" applyNumberFormat="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63" fillId="0" borderId="0" applyFill="0" applyBorder="0" applyProtection="0">
      <alignment horizontal="left" vertical="top"/>
    </xf>
    <xf numFmtId="0" fontId="64" fillId="0" borderId="0" applyNumberFormat="0" applyFill="0" applyBorder="0" applyAlignment="0" applyProtection="0"/>
    <xf numFmtId="0" fontId="64" fillId="0" borderId="0" applyNumberFormat="0" applyFill="0" applyBorder="0" applyAlignment="0" applyProtection="0"/>
    <xf numFmtId="1" fontId="65" fillId="0" borderId="0">
      <protection locked="0"/>
    </xf>
    <xf numFmtId="0" fontId="7" fillId="0" borderId="0" applyNumberFormat="0" applyFill="0" applyBorder="0" applyAlignment="0" applyProtection="0"/>
    <xf numFmtId="0" fontId="34" fillId="0" borderId="7">
      <protection locked="0"/>
    </xf>
    <xf numFmtId="0" fontId="20" fillId="0" borderId="20" applyNumberFormat="0" applyFill="0" applyAlignment="0" applyProtection="0"/>
    <xf numFmtId="0" fontId="20" fillId="0" borderId="20" applyNumberFormat="0" applyFill="0" applyAlignment="0" applyProtection="0"/>
    <xf numFmtId="0" fontId="66" fillId="0" borderId="35" applyNumberFormat="0" applyFill="0" applyAlignment="0" applyProtection="0"/>
    <xf numFmtId="0" fontId="66" fillId="0" borderId="35" applyNumberFormat="0" applyFill="0" applyAlignment="0" applyProtection="0"/>
    <xf numFmtId="0" fontId="66" fillId="0" borderId="35" applyNumberFormat="0" applyFill="0" applyAlignment="0" applyProtection="0"/>
    <xf numFmtId="0" fontId="66" fillId="0" borderId="35" applyNumberFormat="0" applyFill="0" applyAlignment="0" applyProtection="0"/>
    <xf numFmtId="0" fontId="66" fillId="0" borderId="35" applyNumberFormat="0" applyFill="0" applyAlignment="0" applyProtection="0"/>
    <xf numFmtId="0" fontId="66" fillId="0" borderId="35" applyNumberFormat="0" applyFill="0" applyAlignment="0" applyProtection="0"/>
    <xf numFmtId="0" fontId="66" fillId="0" borderId="35" applyNumberFormat="0" applyFill="0" applyAlignment="0" applyProtection="0"/>
    <xf numFmtId="188" fontId="67" fillId="70" borderId="36" applyNumberFormat="0" applyFont="0" applyBorder="0" applyAlignment="0">
      <alignment vertical="center"/>
      <protection locked="0"/>
    </xf>
    <xf numFmtId="0" fontId="2" fillId="7" borderId="18" applyNumberFormat="0" applyAlignment="0" applyProtection="0"/>
    <xf numFmtId="43" fontId="23" fillId="0" borderId="0" applyFont="0" applyFill="0" applyBorder="0" applyAlignment="0" applyProtection="0"/>
    <xf numFmtId="171" fontId="2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82" fontId="3" fillId="0" borderId="0" applyFont="0" applyFill="0" applyBorder="0" applyAlignment="0" applyProtection="0"/>
    <xf numFmtId="189" fontId="3" fillId="0" borderId="0" applyFont="0" applyFill="0" applyBorder="0" applyAlignment="0" applyProtection="0"/>
    <xf numFmtId="190" fontId="3" fillId="0" borderId="0" applyFon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1" fontId="69" fillId="0" borderId="0" applyFill="0" applyBorder="0" applyAlignment="0" applyProtection="0"/>
    <xf numFmtId="0" fontId="70" fillId="0" borderId="0"/>
    <xf numFmtId="9" fontId="70" fillId="0" borderId="0" applyFont="0" applyFill="0" applyBorder="0" applyAlignment="0" applyProtection="0"/>
    <xf numFmtId="0" fontId="45" fillId="0" borderId="0" applyNumberFormat="0" applyFill="0" applyBorder="0" applyAlignment="0" applyProtection="0">
      <alignment vertical="top"/>
      <protection locked="0"/>
    </xf>
    <xf numFmtId="194" fontId="3" fillId="0" borderId="0"/>
    <xf numFmtId="194" fontId="1" fillId="0" borderId="0"/>
    <xf numFmtId="194"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3" fillId="0" borderId="0"/>
    <xf numFmtId="0" fontId="45" fillId="0" borderId="0" applyNumberFormat="0" applyFill="0" applyBorder="0" applyAlignment="0" applyProtection="0">
      <alignment vertical="top"/>
      <protection locked="0"/>
    </xf>
    <xf numFmtId="166" fontId="3" fillId="0" borderId="0"/>
    <xf numFmtId="44" fontId="3" fillId="0" borderId="0" applyFont="0" applyFill="0" applyBorder="0" applyAlignment="0" applyProtection="0"/>
    <xf numFmtId="197" fontId="3" fillId="0" borderId="0" applyFont="0" applyFill="0" applyBorder="0" applyAlignment="0" applyProtection="0"/>
    <xf numFmtId="0" fontId="115" fillId="0" borderId="0" applyNumberFormat="0" applyFill="0" applyBorder="0" applyAlignment="0" applyProtection="0">
      <alignment vertical="top"/>
      <protection locked="0"/>
    </xf>
    <xf numFmtId="0" fontId="3" fillId="0" borderId="0"/>
    <xf numFmtId="194" fontId="113"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7" fillId="0" borderId="0"/>
    <xf numFmtId="0" fontId="117" fillId="0" borderId="0"/>
    <xf numFmtId="0" fontId="117" fillId="0" borderId="0"/>
    <xf numFmtId="0" fontId="117" fillId="0" borderId="0"/>
    <xf numFmtId="0" fontId="117" fillId="0" borderId="0"/>
    <xf numFmtId="0" fontId="117"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117" fillId="0" borderId="0"/>
    <xf numFmtId="0" fontId="3" fillId="0" borderId="0"/>
    <xf numFmtId="0" fontId="3" fillId="0" borderId="0"/>
    <xf numFmtId="0" fontId="117" fillId="0" borderId="0"/>
    <xf numFmtId="0" fontId="117" fillId="0" borderId="0"/>
    <xf numFmtId="0" fontId="3" fillId="0" borderId="0"/>
    <xf numFmtId="0" fontId="118" fillId="0" borderId="0"/>
    <xf numFmtId="0" fontId="118" fillId="0" borderId="0"/>
    <xf numFmtId="0" fontId="118" fillId="0" borderId="0"/>
    <xf numFmtId="0" fontId="3" fillId="0" borderId="0"/>
    <xf numFmtId="0" fontId="3"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3" fillId="0" borderId="0"/>
    <xf numFmtId="0" fontId="3" fillId="0" borderId="0"/>
    <xf numFmtId="0" fontId="3" fillId="0" borderId="0"/>
    <xf numFmtId="0" fontId="3"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3" fillId="0" borderId="0"/>
    <xf numFmtId="0" fontId="3" fillId="0" borderId="0"/>
    <xf numFmtId="0" fontId="118" fillId="0" borderId="0"/>
    <xf numFmtId="0" fontId="118" fillId="0" borderId="0"/>
    <xf numFmtId="0" fontId="118" fillId="0" borderId="0"/>
    <xf numFmtId="0" fontId="3" fillId="0" borderId="0"/>
    <xf numFmtId="0" fontId="118" fillId="0" borderId="0"/>
    <xf numFmtId="0" fontId="3" fillId="0" borderId="0"/>
    <xf numFmtId="0" fontId="3" fillId="0" borderId="0"/>
    <xf numFmtId="0" fontId="118" fillId="0" borderId="0"/>
    <xf numFmtId="0" fontId="3" fillId="0" borderId="0"/>
    <xf numFmtId="0" fontId="3" fillId="0" borderId="0"/>
    <xf numFmtId="0" fontId="3" fillId="0" borderId="0"/>
    <xf numFmtId="0" fontId="118" fillId="0" borderId="0"/>
    <xf numFmtId="0" fontId="118" fillId="0" borderId="0"/>
    <xf numFmtId="0" fontId="3" fillId="0" borderId="0"/>
    <xf numFmtId="0" fontId="118" fillId="0" borderId="0"/>
    <xf numFmtId="0" fontId="3" fillId="0" borderId="0"/>
    <xf numFmtId="0" fontId="3" fillId="0" borderId="0"/>
    <xf numFmtId="0" fontId="3" fillId="0" borderId="0"/>
    <xf numFmtId="0" fontId="3" fillId="0" borderId="0"/>
    <xf numFmtId="0" fontId="3" fillId="0" borderId="0"/>
    <xf numFmtId="0" fontId="3" fillId="0" borderId="0"/>
    <xf numFmtId="0" fontId="118" fillId="0" borderId="0"/>
    <xf numFmtId="0" fontId="118" fillId="0" borderId="0"/>
    <xf numFmtId="0" fontId="118" fillId="0" borderId="0"/>
    <xf numFmtId="0" fontId="1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8" fillId="0" borderId="0"/>
    <xf numFmtId="0" fontId="118" fillId="0" borderId="0"/>
    <xf numFmtId="0" fontId="117" fillId="0" borderId="0"/>
    <xf numFmtId="0" fontId="3" fillId="0" borderId="0"/>
    <xf numFmtId="0" fontId="118" fillId="0" borderId="0"/>
    <xf numFmtId="0" fontId="118" fillId="0" borderId="0"/>
    <xf numFmtId="0" fontId="3" fillId="0" borderId="0"/>
    <xf numFmtId="0" fontId="23" fillId="0" borderId="0"/>
    <xf numFmtId="0" fontId="23" fillId="0" borderId="0"/>
    <xf numFmtId="0" fontId="23" fillId="0" borderId="0"/>
    <xf numFmtId="0" fontId="55" fillId="0" borderId="0"/>
    <xf numFmtId="0" fontId="1" fillId="0" borderId="0"/>
    <xf numFmtId="0" fontId="6" fillId="0" borderId="0"/>
    <xf numFmtId="0" fontId="6" fillId="0" borderId="0"/>
    <xf numFmtId="0" fontId="6" fillId="0" borderId="0"/>
    <xf numFmtId="0" fontId="6" fillId="0" borderId="0"/>
    <xf numFmtId="0" fontId="6" fillId="0" borderId="0"/>
    <xf numFmtId="0" fontId="3" fillId="0" borderId="0"/>
    <xf numFmtId="0" fontId="1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wrapText="1"/>
    </xf>
    <xf numFmtId="0" fontId="119" fillId="0" borderId="0"/>
    <xf numFmtId="0" fontId="117" fillId="0" borderId="0"/>
    <xf numFmtId="0" fontId="117" fillId="0" borderId="0"/>
    <xf numFmtId="0" fontId="6" fillId="0" borderId="0"/>
    <xf numFmtId="0" fontId="3" fillId="0" borderId="0"/>
    <xf numFmtId="0" fontId="23" fillId="0" borderId="0"/>
    <xf numFmtId="0" fontId="55" fillId="0" borderId="0"/>
    <xf numFmtId="0" fontId="23" fillId="0" borderId="0"/>
    <xf numFmtId="0" fontId="3" fillId="0" borderId="0"/>
    <xf numFmtId="0" fontId="117" fillId="0" borderId="0"/>
    <xf numFmtId="0" fontId="55" fillId="0" borderId="0"/>
    <xf numFmtId="0" fontId="55" fillId="0" borderId="0"/>
    <xf numFmtId="0" fontId="117" fillId="0" borderId="0"/>
    <xf numFmtId="0" fontId="55" fillId="0" borderId="0"/>
    <xf numFmtId="0" fontId="55" fillId="0" borderId="0"/>
    <xf numFmtId="0" fontId="3" fillId="0" borderId="0">
      <alignment wrapText="1"/>
    </xf>
    <xf numFmtId="0" fontId="117" fillId="0" borderId="0"/>
    <xf numFmtId="0" fontId="120" fillId="0" borderId="0"/>
    <xf numFmtId="39" fontId="121" fillId="0" borderId="82"/>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2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17" fillId="0" borderId="0" applyFont="0" applyFill="0" applyBorder="0" applyAlignment="0" applyProtection="0"/>
    <xf numFmtId="9" fontId="117" fillId="0" borderId="0" applyFont="0" applyFill="0" applyBorder="0" applyAlignment="0" applyProtection="0"/>
    <xf numFmtId="9" fontId="117" fillId="0" borderId="0" applyFont="0" applyFill="0" applyBorder="0" applyAlignment="0" applyProtection="0"/>
    <xf numFmtId="9" fontId="117"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21" fillId="0" borderId="0" applyFont="0" applyFill="0" applyBorder="0" applyAlignment="0" applyProtection="0"/>
    <xf numFmtId="9" fontId="23"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23" fillId="0" borderId="0" applyFont="0" applyFill="0" applyBorder="0" applyAlignment="0" applyProtection="0"/>
    <xf numFmtId="9" fontId="3" fillId="0" borderId="0" applyFont="0" applyFill="0" applyBorder="0" applyAlignment="0" applyProtection="0"/>
    <xf numFmtId="4" fontId="53" fillId="50" borderId="83" applyNumberFormat="0" applyProtection="0">
      <alignment vertical="center"/>
    </xf>
    <xf numFmtId="4" fontId="53" fillId="50" borderId="83" applyNumberFormat="0" applyProtection="0">
      <alignment vertical="center"/>
    </xf>
    <xf numFmtId="4" fontId="53" fillId="50" borderId="83" applyNumberFormat="0" applyProtection="0">
      <alignment vertical="center"/>
    </xf>
    <xf numFmtId="4" fontId="54" fillId="51" borderId="83" applyNumberFormat="0" applyProtection="0">
      <alignment vertical="center"/>
    </xf>
    <xf numFmtId="4" fontId="54" fillId="51" borderId="83" applyNumberFormat="0" applyProtection="0">
      <alignment vertical="center"/>
    </xf>
    <xf numFmtId="4" fontId="54" fillId="51" borderId="83" applyNumberFormat="0" applyProtection="0">
      <alignment vertical="center"/>
    </xf>
    <xf numFmtId="4" fontId="53" fillId="50" borderId="83" applyNumberFormat="0" applyProtection="0">
      <alignment horizontal="left" vertical="center" indent="1"/>
    </xf>
    <xf numFmtId="4" fontId="53" fillId="50" borderId="83" applyNumberFormat="0" applyProtection="0">
      <alignment horizontal="left" vertical="center" indent="1"/>
    </xf>
    <xf numFmtId="4" fontId="53" fillId="50" borderId="83" applyNumberFormat="0" applyProtection="0">
      <alignment horizontal="left" vertical="center" indent="1"/>
    </xf>
    <xf numFmtId="4" fontId="122" fillId="0" borderId="83" applyNumberFormat="0" applyProtection="0">
      <alignment horizontal="left" vertical="center" indent="1"/>
    </xf>
    <xf numFmtId="4" fontId="122" fillId="0" borderId="83" applyNumberFormat="0" applyProtection="0">
      <alignment horizontal="left" vertical="center" indent="1"/>
    </xf>
    <xf numFmtId="4" fontId="122" fillId="0" borderId="83" applyNumberFormat="0" applyProtection="0">
      <alignment horizontal="left" vertical="center" indent="1"/>
    </xf>
    <xf numFmtId="4" fontId="56" fillId="52" borderId="83" applyNumberFormat="0" applyProtection="0">
      <alignment horizontal="right" vertical="center"/>
    </xf>
    <xf numFmtId="4" fontId="56" fillId="52" borderId="83" applyNumberFormat="0" applyProtection="0">
      <alignment horizontal="right" vertical="center"/>
    </xf>
    <xf numFmtId="4" fontId="56" fillId="52" borderId="83" applyNumberFormat="0" applyProtection="0">
      <alignment horizontal="right" vertical="center"/>
    </xf>
    <xf numFmtId="4" fontId="56" fillId="53" borderId="83" applyNumberFormat="0" applyProtection="0">
      <alignment horizontal="right" vertical="center"/>
    </xf>
    <xf numFmtId="4" fontId="56" fillId="53" borderId="83" applyNumberFormat="0" applyProtection="0">
      <alignment horizontal="right" vertical="center"/>
    </xf>
    <xf numFmtId="4" fontId="56" fillId="53" borderId="83" applyNumberFormat="0" applyProtection="0">
      <alignment horizontal="right" vertical="center"/>
    </xf>
    <xf numFmtId="4" fontId="56" fillId="54" borderId="83" applyNumberFormat="0" applyProtection="0">
      <alignment horizontal="right" vertical="center"/>
    </xf>
    <xf numFmtId="4" fontId="56" fillId="54" borderId="83" applyNumberFormat="0" applyProtection="0">
      <alignment horizontal="right" vertical="center"/>
    </xf>
    <xf numFmtId="4" fontId="56" fillId="54" borderId="83" applyNumberFormat="0" applyProtection="0">
      <alignment horizontal="right" vertical="center"/>
    </xf>
    <xf numFmtId="4" fontId="56" fillId="55" borderId="83" applyNumberFormat="0" applyProtection="0">
      <alignment horizontal="right" vertical="center"/>
    </xf>
    <xf numFmtId="4" fontId="56" fillId="55" borderId="83" applyNumberFormat="0" applyProtection="0">
      <alignment horizontal="right" vertical="center"/>
    </xf>
    <xf numFmtId="4" fontId="56" fillId="55" borderId="83" applyNumberFormat="0" applyProtection="0">
      <alignment horizontal="right" vertical="center"/>
    </xf>
    <xf numFmtId="4" fontId="56" fillId="56" borderId="83" applyNumberFormat="0" applyProtection="0">
      <alignment horizontal="right" vertical="center"/>
    </xf>
    <xf numFmtId="4" fontId="56" fillId="56" borderId="83" applyNumberFormat="0" applyProtection="0">
      <alignment horizontal="right" vertical="center"/>
    </xf>
    <xf numFmtId="4" fontId="56" fillId="56" borderId="83" applyNumberFormat="0" applyProtection="0">
      <alignment horizontal="right" vertical="center"/>
    </xf>
    <xf numFmtId="4" fontId="56" fillId="57" borderId="83" applyNumberFormat="0" applyProtection="0">
      <alignment horizontal="right" vertical="center"/>
    </xf>
    <xf numFmtId="4" fontId="56" fillId="57" borderId="83" applyNumberFormat="0" applyProtection="0">
      <alignment horizontal="right" vertical="center"/>
    </xf>
    <xf numFmtId="4" fontId="56" fillId="57" borderId="83" applyNumberFormat="0" applyProtection="0">
      <alignment horizontal="right" vertical="center"/>
    </xf>
    <xf numFmtId="4" fontId="56" fillId="58" borderId="83" applyNumberFormat="0" applyProtection="0">
      <alignment horizontal="right" vertical="center"/>
    </xf>
    <xf numFmtId="4" fontId="56" fillId="58" borderId="83" applyNumberFormat="0" applyProtection="0">
      <alignment horizontal="right" vertical="center"/>
    </xf>
    <xf numFmtId="4" fontId="56" fillId="58" borderId="83" applyNumberFormat="0" applyProtection="0">
      <alignment horizontal="right" vertical="center"/>
    </xf>
    <xf numFmtId="4" fontId="56" fillId="59" borderId="83" applyNumberFormat="0" applyProtection="0">
      <alignment horizontal="right" vertical="center"/>
    </xf>
    <xf numFmtId="4" fontId="56" fillId="59" borderId="83" applyNumberFormat="0" applyProtection="0">
      <alignment horizontal="right" vertical="center"/>
    </xf>
    <xf numFmtId="4" fontId="56" fillId="59" borderId="83" applyNumberFormat="0" applyProtection="0">
      <alignment horizontal="right" vertical="center"/>
    </xf>
    <xf numFmtId="4" fontId="56" fillId="60" borderId="83" applyNumberFormat="0" applyProtection="0">
      <alignment horizontal="right" vertical="center"/>
    </xf>
    <xf numFmtId="4" fontId="56" fillId="60" borderId="83" applyNumberFormat="0" applyProtection="0">
      <alignment horizontal="right" vertical="center"/>
    </xf>
    <xf numFmtId="4" fontId="56" fillId="60" borderId="83" applyNumberFormat="0" applyProtection="0">
      <alignment horizontal="right" vertical="center"/>
    </xf>
    <xf numFmtId="4" fontId="56" fillId="62" borderId="83" applyNumberFormat="0" applyProtection="0">
      <alignment horizontal="right" vertical="center"/>
    </xf>
    <xf numFmtId="4" fontId="56" fillId="62" borderId="83" applyNumberFormat="0" applyProtection="0">
      <alignment horizontal="right" vertical="center"/>
    </xf>
    <xf numFmtId="4" fontId="56" fillId="62" borderId="83" applyNumberFormat="0" applyProtection="0">
      <alignment horizontal="right" vertical="center"/>
    </xf>
    <xf numFmtId="4" fontId="56" fillId="67" borderId="83" applyNumberFormat="0" applyProtection="0">
      <alignment vertical="center"/>
    </xf>
    <xf numFmtId="4" fontId="56" fillId="67" borderId="83" applyNumberFormat="0" applyProtection="0">
      <alignment vertical="center"/>
    </xf>
    <xf numFmtId="4" fontId="56" fillId="67" borderId="83" applyNumberFormat="0" applyProtection="0">
      <alignment vertical="center"/>
    </xf>
    <xf numFmtId="4" fontId="60" fillId="67" borderId="83" applyNumberFormat="0" applyProtection="0">
      <alignment vertical="center"/>
    </xf>
    <xf numFmtId="4" fontId="60" fillId="67" borderId="83" applyNumberFormat="0" applyProtection="0">
      <alignment vertical="center"/>
    </xf>
    <xf numFmtId="4" fontId="60" fillId="67" borderId="83" applyNumberFormat="0" applyProtection="0">
      <alignment vertical="center"/>
    </xf>
    <xf numFmtId="4" fontId="58" fillId="62" borderId="84" applyNumberFormat="0" applyProtection="0">
      <alignment horizontal="left" vertical="center" indent="1"/>
    </xf>
    <xf numFmtId="4" fontId="58" fillId="62" borderId="84" applyNumberFormat="0" applyProtection="0">
      <alignment horizontal="left" vertical="center" indent="1"/>
    </xf>
    <xf numFmtId="4" fontId="58" fillId="62" borderId="84" applyNumberFormat="0" applyProtection="0">
      <alignment horizontal="left" vertical="center" indent="1"/>
    </xf>
    <xf numFmtId="4" fontId="59" fillId="0" borderId="83" applyNumberFormat="0" applyProtection="0">
      <alignment horizontal="right" vertical="center"/>
    </xf>
    <xf numFmtId="4" fontId="59" fillId="0" borderId="83" applyNumberFormat="0" applyProtection="0">
      <alignment horizontal="right" vertical="center"/>
    </xf>
    <xf numFmtId="4" fontId="59" fillId="0" borderId="83" applyNumberFormat="0" applyProtection="0">
      <alignment horizontal="right" vertical="center"/>
    </xf>
    <xf numFmtId="4" fontId="60" fillId="67" borderId="83" applyNumberFormat="0" applyProtection="0">
      <alignment horizontal="right" vertical="center"/>
    </xf>
    <xf numFmtId="4" fontId="60" fillId="67" borderId="83" applyNumberFormat="0" applyProtection="0">
      <alignment horizontal="right" vertical="center"/>
    </xf>
    <xf numFmtId="4" fontId="60" fillId="67" borderId="83" applyNumberFormat="0" applyProtection="0">
      <alignment horizontal="right" vertical="center"/>
    </xf>
    <xf numFmtId="4" fontId="53" fillId="0" borderId="83" applyNumberFormat="0" applyProtection="0">
      <alignment horizontal="left" vertical="center" wrapText="1" indent="1"/>
    </xf>
    <xf numFmtId="4" fontId="53" fillId="0" borderId="83" applyNumberFormat="0" applyProtection="0">
      <alignment horizontal="left" vertical="center" wrapText="1" indent="1"/>
    </xf>
    <xf numFmtId="4" fontId="53" fillId="0" borderId="83" applyNumberFormat="0" applyProtection="0">
      <alignment horizontal="left" vertical="center" wrapText="1" indent="1"/>
    </xf>
    <xf numFmtId="4" fontId="123" fillId="69" borderId="84" applyNumberFormat="0" applyProtection="0">
      <alignment horizontal="left" vertical="center" indent="1"/>
    </xf>
    <xf numFmtId="4" fontId="123" fillId="69" borderId="84" applyNumberFormat="0" applyProtection="0">
      <alignment horizontal="left" vertical="center" indent="1"/>
    </xf>
    <xf numFmtId="4" fontId="123" fillId="69" borderId="84" applyNumberFormat="0" applyProtection="0">
      <alignment horizontal="left" vertical="center" indent="1"/>
    </xf>
    <xf numFmtId="4" fontId="62" fillId="67" borderId="83" applyNumberFormat="0" applyProtection="0">
      <alignment horizontal="right" vertical="center"/>
    </xf>
    <xf numFmtId="4" fontId="62" fillId="67" borderId="83" applyNumberFormat="0" applyProtection="0">
      <alignment horizontal="right" vertical="center"/>
    </xf>
    <xf numFmtId="4" fontId="62" fillId="67" borderId="83" applyNumberFormat="0" applyProtection="0">
      <alignment horizontal="right" vertical="center"/>
    </xf>
    <xf numFmtId="0" fontId="3" fillId="0" borderId="0"/>
    <xf numFmtId="197" fontId="124" fillId="0" borderId="0" applyFont="0" applyFill="0" applyBorder="0" applyAlignment="0" applyProtection="0"/>
    <xf numFmtId="198" fontId="124" fillId="0" borderId="0" applyFont="0" applyFill="0" applyBorder="0" applyAlignment="0" applyProtection="0"/>
    <xf numFmtId="0" fontId="71" fillId="0" borderId="0" applyNumberFormat="0" applyFill="0" applyBorder="0" applyAlignment="0" applyProtection="0"/>
    <xf numFmtId="0" fontId="3" fillId="0" borderId="0"/>
    <xf numFmtId="0" fontId="55" fillId="0" borderId="0">
      <alignment vertical="top"/>
    </xf>
    <xf numFmtId="0" fontId="55" fillId="0" borderId="0">
      <alignment vertical="top"/>
    </xf>
    <xf numFmtId="0" fontId="55" fillId="0" borderId="0">
      <alignment vertical="top"/>
    </xf>
    <xf numFmtId="192" fontId="3" fillId="0" borderId="0">
      <alignment horizontal="left" wrapText="1"/>
    </xf>
    <xf numFmtId="199" fontId="119" fillId="0" borderId="0" applyFill="0" applyBorder="0" applyProtection="0"/>
    <xf numFmtId="199" fontId="125" fillId="0" borderId="0" applyFill="0" applyBorder="0" applyProtection="0"/>
    <xf numFmtId="0" fontId="23"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89"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8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34"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3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8" borderId="0" applyNumberFormat="0" applyBorder="0" applyAlignment="0" applyProtection="0"/>
    <xf numFmtId="0" fontId="23" fillId="4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9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4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4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3" fillId="3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200" fontId="1" fillId="19" borderId="0" applyNumberFormat="0" applyBorder="0" applyAlignment="0" applyProtection="0"/>
    <xf numFmtId="200" fontId="1" fillId="19" borderId="0" applyNumberFormat="0" applyBorder="0" applyAlignment="0" applyProtection="0"/>
    <xf numFmtId="0" fontId="25" fillId="43" borderId="0" applyNumberFormat="0" applyBorder="0" applyAlignment="0" applyProtection="0"/>
    <xf numFmtId="0" fontId="25" fillId="90" borderId="0" applyNumberFormat="0" applyBorder="0" applyAlignment="0" applyProtection="0"/>
    <xf numFmtId="0" fontId="25" fillId="90" borderId="0" applyNumberFormat="0" applyBorder="0" applyAlignment="0" applyProtection="0"/>
    <xf numFmtId="0" fontId="25" fillId="40" borderId="0" applyNumberFormat="0" applyBorder="0" applyAlignment="0" applyProtection="0"/>
    <xf numFmtId="0" fontId="25" fillId="43" borderId="0" applyNumberFormat="0" applyBorder="0" applyAlignment="0" applyProtection="0"/>
    <xf numFmtId="0" fontId="25" fillId="35" borderId="0" applyNumberFormat="0" applyBorder="0" applyAlignment="0" applyProtection="0"/>
    <xf numFmtId="37" fontId="32" fillId="0" borderId="0"/>
    <xf numFmtId="0" fontId="25" fillId="43" borderId="0" applyNumberFormat="0" applyBorder="0" applyAlignment="0" applyProtection="0"/>
    <xf numFmtId="0" fontId="25" fillId="91" borderId="0" applyNumberFormat="0" applyBorder="0" applyAlignment="0" applyProtection="0"/>
    <xf numFmtId="0" fontId="25" fillId="91" borderId="0" applyNumberFormat="0" applyBorder="0" applyAlignment="0" applyProtection="0"/>
    <xf numFmtId="0" fontId="25" fillId="46" borderId="0" applyNumberFormat="0" applyBorder="0" applyAlignment="0" applyProtection="0"/>
    <xf numFmtId="0" fontId="25" fillId="43" borderId="0" applyNumberFormat="0" applyBorder="0" applyAlignment="0" applyProtection="0"/>
    <xf numFmtId="0" fontId="25" fillId="47" borderId="0" applyNumberFormat="0" applyBorder="0" applyAlignment="0" applyProtection="0"/>
    <xf numFmtId="0" fontId="126" fillId="0" borderId="88">
      <alignment horizontal="center" vertical="center"/>
    </xf>
    <xf numFmtId="0" fontId="12" fillId="3" borderId="0" applyNumberFormat="0" applyBorder="0" applyAlignment="0" applyProtection="0"/>
    <xf numFmtId="0" fontId="12" fillId="3" borderId="0" applyNumberFormat="0" applyBorder="0" applyAlignment="0" applyProtection="0"/>
    <xf numFmtId="0" fontId="59" fillId="76" borderId="0" applyNumberFormat="0" applyFill="0" applyBorder="0" applyAlignment="0" applyProtection="0">
      <protection locked="0"/>
    </xf>
    <xf numFmtId="0" fontId="40" fillId="0" borderId="0">
      <alignment horizontal="center" wrapText="1"/>
    </xf>
    <xf numFmtId="0" fontId="40" fillId="0" borderId="0">
      <alignment horizontal="left"/>
    </xf>
    <xf numFmtId="0" fontId="40" fillId="0" borderId="0">
      <alignment horizontal="right"/>
    </xf>
    <xf numFmtId="0" fontId="53" fillId="76" borderId="79" applyNumberFormat="0" applyFill="0" applyBorder="0" applyAlignment="0" applyProtection="0">
      <protection locked="0"/>
    </xf>
    <xf numFmtId="0" fontId="29" fillId="34" borderId="89" applyNumberFormat="0" applyAlignment="0" applyProtection="0"/>
    <xf numFmtId="0" fontId="3" fillId="0" borderId="0">
      <alignment horizontal="center" wrapText="1"/>
    </xf>
    <xf numFmtId="0" fontId="30" fillId="48" borderId="23" applyNumberFormat="0" applyAlignment="0" applyProtection="0"/>
    <xf numFmtId="171" fontId="1" fillId="0" borderId="0" applyFont="0" applyFill="0" applyBorder="0" applyAlignment="0" applyProtection="0"/>
    <xf numFmtId="164" fontId="1" fillId="0" borderId="0" applyFont="0" applyFill="0" applyBorder="0" applyAlignment="0" applyProtection="0"/>
    <xf numFmtId="171" fontId="1" fillId="0" borderId="0" applyFont="0" applyFill="0" applyBorder="0" applyAlignment="0" applyProtection="0"/>
    <xf numFmtId="164" fontId="1" fillId="0" borderId="0" applyFont="0" applyFill="0" applyBorder="0" applyAlignment="0" applyProtection="0"/>
    <xf numFmtId="176" fontId="119" fillId="0" borderId="0" applyFont="0" applyFill="0" applyBorder="0" applyAlignment="0" applyProtection="0"/>
    <xf numFmtId="176" fontId="119" fillId="0" borderId="0" applyFont="0" applyFill="0" applyBorder="0" applyAlignment="0" applyProtection="0"/>
    <xf numFmtId="0" fontId="127" fillId="0" borderId="0" applyFont="0" applyFill="0" applyBorder="0" applyProtection="0">
      <protection locked="0"/>
    </xf>
    <xf numFmtId="0" fontId="11" fillId="2" borderId="0" applyNumberFormat="0" applyBorder="0" applyAlignment="0" applyProtection="0"/>
    <xf numFmtId="0" fontId="128" fillId="0" borderId="0" applyFont="0" applyFill="0" applyBorder="0">
      <alignment horizontal="right" vertical="center"/>
    </xf>
    <xf numFmtId="15" fontId="3" fillId="0" borderId="0" applyFont="0" applyFill="0" applyBorder="0" applyProtection="0"/>
    <xf numFmtId="0" fontId="47" fillId="35" borderId="89" applyNumberFormat="0" applyAlignment="0" applyProtection="0"/>
    <xf numFmtId="0" fontId="37" fillId="0" borderId="0" applyNumberFormat="0" applyFill="0" applyBorder="0" applyAlignment="0" applyProtection="0"/>
    <xf numFmtId="0" fontId="129" fillId="0" borderId="0" applyNumberFormat="0" applyFill="0" applyBorder="0" applyAlignment="0" applyProtection="0"/>
    <xf numFmtId="0" fontId="130" fillId="33" borderId="0" applyNumberFormat="0" applyFill="0">
      <alignment horizontal="left"/>
    </xf>
    <xf numFmtId="0" fontId="131" fillId="0" borderId="7"/>
    <xf numFmtId="0" fontId="132" fillId="33" borderId="0" applyNumberFormat="0" applyFont="0" applyAlignment="0"/>
    <xf numFmtId="39" fontId="132" fillId="33" borderId="90"/>
    <xf numFmtId="38" fontId="128" fillId="33" borderId="0" applyNumberFormat="0" applyBorder="0" applyAlignment="0" applyProtection="0"/>
    <xf numFmtId="0" fontId="133" fillId="68" borderId="87" applyNumberFormat="0">
      <alignment horizontal="centerContinuous"/>
    </xf>
    <xf numFmtId="0" fontId="41" fillId="0" borderId="25" applyNumberFormat="0" applyFill="0" applyAlignment="0" applyProtection="0"/>
    <xf numFmtId="0" fontId="42" fillId="0" borderId="26" applyNumberFormat="0" applyFill="0" applyAlignment="0" applyProtection="0"/>
    <xf numFmtId="0" fontId="43" fillId="0" borderId="27" applyNumberFormat="0" applyFill="0" applyAlignment="0" applyProtection="0"/>
    <xf numFmtId="0" fontId="43" fillId="0" borderId="0" applyNumberFormat="0" applyFill="0" applyBorder="0" applyAlignment="0" applyProtection="0"/>
    <xf numFmtId="200" fontId="134" fillId="0" borderId="0" applyNumberFormat="0" applyFill="0" applyBorder="0" applyAlignment="0" applyProtection="0">
      <alignment vertical="top"/>
      <protection locked="0"/>
    </xf>
    <xf numFmtId="0" fontId="12" fillId="3" borderId="0" applyNumberFormat="0" applyBorder="0" applyAlignment="0" applyProtection="0"/>
    <xf numFmtId="0" fontId="135" fillId="0" borderId="0"/>
    <xf numFmtId="0" fontId="47" fillId="35" borderId="89" applyNumberFormat="0" applyAlignment="0" applyProtection="0"/>
    <xf numFmtId="10" fontId="128" fillId="68" borderId="87" applyNumberFormat="0" applyBorder="0" applyAlignment="0" applyProtection="0"/>
    <xf numFmtId="0" fontId="6" fillId="0" borderId="0" applyFont="0" applyFill="0" applyBorder="0" applyAlignment="0" applyProtection="0"/>
    <xf numFmtId="38" fontId="136" fillId="0" borderId="0"/>
    <xf numFmtId="38" fontId="137" fillId="0" borderId="0"/>
    <xf numFmtId="38" fontId="138" fillId="0" borderId="0"/>
    <xf numFmtId="38" fontId="139" fillId="0" borderId="0"/>
    <xf numFmtId="0" fontId="36" fillId="0" borderId="0"/>
    <xf numFmtId="0" fontId="36" fillId="0" borderId="0"/>
    <xf numFmtId="0" fontId="3" fillId="0" borderId="0">
      <alignment horizontal="left"/>
    </xf>
    <xf numFmtId="0" fontId="48" fillId="0" borderId="29" applyNumberFormat="0" applyFill="0" applyAlignment="0" applyProtection="0"/>
    <xf numFmtId="0" fontId="36" fillId="0" borderId="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lignment horizontal="right"/>
    </xf>
    <xf numFmtId="0" fontId="13" fillId="4" borderId="0" applyNumberFormat="0" applyBorder="0" applyAlignment="0" applyProtection="0"/>
    <xf numFmtId="0" fontId="13" fillId="4" borderId="0" applyNumberFormat="0" applyBorder="0" applyAlignment="0" applyProtection="0"/>
    <xf numFmtId="0" fontId="3" fillId="0" borderId="0" applyNumberFormat="0" applyFill="0" applyBorder="0" applyAlignment="0" applyProtection="0"/>
    <xf numFmtId="0" fontId="135" fillId="0" borderId="0"/>
    <xf numFmtId="0" fontId="140" fillId="0" borderId="0" applyNumberFormat="0" applyFill="0" applyBorder="0" applyAlignment="0" applyProtection="0">
      <alignment vertical="center"/>
    </xf>
    <xf numFmtId="0" fontId="3" fillId="0" borderId="0">
      <alignment vertical="top"/>
    </xf>
    <xf numFmtId="0" fontId="3" fillId="0" borderId="0"/>
    <xf numFmtId="0" fontId="1" fillId="0" borderId="0"/>
    <xf numFmtId="0" fontId="1" fillId="0" borderId="0"/>
    <xf numFmtId="0" fontId="1" fillId="0" borderId="0"/>
    <xf numFmtId="0" fontId="3" fillId="0" borderId="0"/>
    <xf numFmtId="0" fontId="6" fillId="0" borderId="0"/>
    <xf numFmtId="0" fontId="55" fillId="0" borderId="0"/>
    <xf numFmtId="0" fontId="55" fillId="0" borderId="0"/>
    <xf numFmtId="0" fontId="55" fillId="0" borderId="0"/>
    <xf numFmtId="0" fontId="6" fillId="0" borderId="0"/>
    <xf numFmtId="0" fontId="3" fillId="0" borderId="0"/>
    <xf numFmtId="0" fontId="70" fillId="0" borderId="0"/>
    <xf numFmtId="0" fontId="3" fillId="0" borderId="0"/>
    <xf numFmtId="0" fontId="3" fillId="0" borderId="0"/>
    <xf numFmtId="0" fontId="128" fillId="0" borderId="0" applyFont="0" applyFill="0" applyBorder="0" applyAlignment="0" applyProtection="0"/>
    <xf numFmtId="0" fontId="141" fillId="0" borderId="0" applyFont="0" applyFill="0" applyBorder="0" applyAlignment="0" applyProtection="0"/>
    <xf numFmtId="0" fontId="1" fillId="8" borderId="19" applyNumberFormat="0" applyFont="0" applyAlignment="0" applyProtection="0"/>
    <xf numFmtId="0" fontId="3" fillId="37" borderId="91"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52" fillId="34" borderId="92" applyNumberFormat="0" applyAlignment="0" applyProtection="0"/>
    <xf numFmtId="201" fontId="119" fillId="0" borderId="0" applyAlignment="0"/>
    <xf numFmtId="0" fontId="142" fillId="0" borderId="11" applyNumberFormat="0">
      <alignment vertical="center"/>
    </xf>
    <xf numFmtId="9" fontId="119" fillId="0" borderId="0" applyFont="0" applyFill="0" applyBorder="0" applyAlignment="0" applyProtection="0"/>
    <xf numFmtId="10" fontId="119" fillId="0" borderId="0" applyFont="0" applyFill="0" applyBorder="0" applyAlignment="0" applyProtection="0"/>
    <xf numFmtId="10"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43" fillId="92" borderId="93">
      <alignment horizontal="left"/>
    </xf>
    <xf numFmtId="4" fontId="55" fillId="51" borderId="92" applyNumberFormat="0" applyProtection="0">
      <alignment horizontal="left" vertical="center" indent="1"/>
    </xf>
    <xf numFmtId="4" fontId="55" fillId="51" borderId="92" applyNumberFormat="0" applyProtection="0">
      <alignment horizontal="left" vertical="center" indent="1"/>
    </xf>
    <xf numFmtId="4" fontId="55" fillId="93" borderId="94" applyNumberFormat="0" applyProtection="0">
      <alignment horizontal="left" vertical="center" indent="1"/>
    </xf>
    <xf numFmtId="4" fontId="55" fillId="93" borderId="94" applyNumberFormat="0" applyProtection="0">
      <alignment horizontal="left" vertical="center" indent="1"/>
    </xf>
    <xf numFmtId="4" fontId="55" fillId="93" borderId="92" applyNumberFormat="0" applyProtection="0">
      <alignment horizontal="left" vertical="center" indent="1"/>
    </xf>
    <xf numFmtId="4" fontId="55" fillId="93" borderId="92" applyNumberFormat="0" applyProtection="0">
      <alignment horizontal="left" vertical="center" indent="1"/>
    </xf>
    <xf numFmtId="4" fontId="55" fillId="93" borderId="92" applyNumberFormat="0" applyProtection="0">
      <alignment horizontal="left" vertical="center" indent="1"/>
    </xf>
    <xf numFmtId="4" fontId="55" fillId="93" borderId="92" applyNumberFormat="0" applyProtection="0">
      <alignment horizontal="left" vertical="center" indent="1"/>
    </xf>
    <xf numFmtId="4" fontId="55" fillId="64" borderId="92" applyNumberFormat="0" applyProtection="0">
      <alignment horizontal="left" vertical="center" indent="1"/>
    </xf>
    <xf numFmtId="4" fontId="55" fillId="64" borderId="92" applyNumberFormat="0" applyProtection="0">
      <alignment horizontal="left" vertical="center" indent="1"/>
    </xf>
    <xf numFmtId="4" fontId="55" fillId="64" borderId="92" applyNumberFormat="0" applyProtection="0">
      <alignment horizontal="left" vertical="center" indent="1"/>
    </xf>
    <xf numFmtId="4" fontId="55" fillId="64" borderId="92" applyNumberFormat="0" applyProtection="0">
      <alignment horizontal="left" vertical="center" indent="1"/>
    </xf>
    <xf numFmtId="0" fontId="3" fillId="64" borderId="92" applyNumberFormat="0" applyProtection="0">
      <alignment horizontal="left" vertical="center" indent="1"/>
    </xf>
    <xf numFmtId="0" fontId="3" fillId="64" borderId="92" applyNumberFormat="0" applyProtection="0">
      <alignment horizontal="left" vertical="center" indent="1"/>
    </xf>
    <xf numFmtId="0" fontId="3" fillId="64" borderId="92" applyNumberFormat="0" applyProtection="0">
      <alignment horizontal="left" vertical="center" indent="1"/>
    </xf>
    <xf numFmtId="0" fontId="3" fillId="65" borderId="92" applyNumberFormat="0" applyProtection="0">
      <alignment horizontal="left" vertical="center" indent="1"/>
    </xf>
    <xf numFmtId="0" fontId="3" fillId="65" borderId="92" applyNumberFormat="0" applyProtection="0">
      <alignment horizontal="left" vertical="center" indent="1"/>
    </xf>
    <xf numFmtId="0" fontId="3" fillId="33" borderId="92" applyNumberFormat="0" applyProtection="0">
      <alignment horizontal="left" vertical="center" indent="1"/>
    </xf>
    <xf numFmtId="0" fontId="3" fillId="33" borderId="92" applyNumberFormat="0" applyProtection="0">
      <alignment horizontal="left" vertical="center" indent="1"/>
    </xf>
    <xf numFmtId="0" fontId="3" fillId="66" borderId="92" applyNumberFormat="0" applyProtection="0">
      <alignment horizontal="left" vertical="center" indent="1"/>
    </xf>
    <xf numFmtId="0" fontId="3" fillId="66" borderId="92" applyNumberFormat="0" applyProtection="0">
      <alignment horizontal="left" vertical="center" indent="1"/>
    </xf>
    <xf numFmtId="0" fontId="119" fillId="0" borderId="0"/>
    <xf numFmtId="4" fontId="55" fillId="68" borderId="92" applyNumberFormat="0" applyProtection="0">
      <alignment horizontal="left" vertical="center" indent="1"/>
    </xf>
    <xf numFmtId="4" fontId="55" fillId="68" borderId="92" applyNumberFormat="0" applyProtection="0">
      <alignment horizontal="left" vertical="center" indent="1"/>
    </xf>
    <xf numFmtId="0" fontId="3" fillId="66" borderId="92" applyNumberFormat="0" applyProtection="0">
      <alignment horizontal="left" vertical="center" indent="1"/>
    </xf>
    <xf numFmtId="0" fontId="3" fillId="0" borderId="0"/>
    <xf numFmtId="0" fontId="3" fillId="0" borderId="0"/>
    <xf numFmtId="0" fontId="3" fillId="0" borderId="0" applyNumberFormat="0" applyFont="0" applyFill="0" applyBorder="0" applyAlignment="0" applyProtection="0"/>
    <xf numFmtId="0" fontId="3" fillId="0" borderId="0"/>
    <xf numFmtId="0" fontId="3" fillId="0" borderId="0"/>
    <xf numFmtId="0" fontId="3" fillId="0" borderId="0"/>
    <xf numFmtId="0" fontId="144" fillId="0" borderId="0" applyNumberFormat="0" applyFill="0">
      <alignment horizontal="left"/>
    </xf>
    <xf numFmtId="0" fontId="145" fillId="0" borderId="0"/>
    <xf numFmtId="0" fontId="146" fillId="0" borderId="0"/>
    <xf numFmtId="0" fontId="147" fillId="0" borderId="0" applyNumberFormat="0" applyFill="0">
      <alignment horizontal="left"/>
    </xf>
    <xf numFmtId="0" fontId="148" fillId="0" borderId="0">
      <alignment horizontal="left"/>
    </xf>
    <xf numFmtId="0" fontId="131" fillId="0" borderId="95"/>
    <xf numFmtId="0" fontId="149" fillId="34" borderId="96" applyNumberFormat="0" applyAlignment="0" applyProtection="0">
      <alignment vertical="center"/>
    </xf>
    <xf numFmtId="0" fontId="150" fillId="34" borderId="97" applyNumberFormat="0" applyAlignment="0" applyProtection="0">
      <alignment vertical="center"/>
    </xf>
    <xf numFmtId="0" fontId="59" fillId="76" borderId="98" applyNumberFormat="0" applyFont="0" applyFill="0" applyAlignment="0" applyProtection="0">
      <protection locked="0"/>
    </xf>
    <xf numFmtId="18" fontId="59" fillId="76" borderId="0" applyFont="0" applyFill="0" applyBorder="0" applyAlignment="0" applyProtection="0">
      <protection locked="0"/>
    </xf>
    <xf numFmtId="0" fontId="64" fillId="0" borderId="0" applyNumberFormat="0" applyFill="0" applyBorder="0" applyAlignment="0" applyProtection="0"/>
    <xf numFmtId="0" fontId="131" fillId="55" borderId="90" applyNumberFormat="0">
      <alignment horizontal="left" wrapText="1"/>
    </xf>
    <xf numFmtId="0" fontId="151" fillId="0" borderId="0">
      <alignment vertical="center"/>
    </xf>
    <xf numFmtId="49" fontId="40" fillId="0" borderId="0">
      <alignment horizontal="centerContinuous" vertical="center"/>
    </xf>
    <xf numFmtId="49" fontId="152" fillId="0" borderId="0">
      <alignment horizontal="left" vertical="center"/>
    </xf>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02" fontId="3" fillId="0" borderId="0" applyFont="0" applyFill="0" applyBorder="0" applyAlignment="0" applyProtection="0"/>
    <xf numFmtId="0" fontId="68" fillId="0" borderId="0" applyNumberFormat="0" applyFill="0" applyBorder="0" applyAlignment="0" applyProtection="0"/>
    <xf numFmtId="0" fontId="3" fillId="0" borderId="0"/>
    <xf numFmtId="0" fontId="55" fillId="0" borderId="0"/>
    <xf numFmtId="200" fontId="134" fillId="0" borderId="0" applyNumberFormat="0" applyFill="0" applyBorder="0" applyAlignment="0" applyProtection="0">
      <alignment vertical="top"/>
      <protection locked="0"/>
    </xf>
    <xf numFmtId="0" fontId="14" fillId="5" borderId="15" applyNumberFormat="0" applyAlignment="0" applyProtection="0"/>
    <xf numFmtId="0" fontId="23" fillId="0" borderId="0"/>
    <xf numFmtId="0" fontId="70" fillId="0" borderId="0"/>
    <xf numFmtId="0" fontId="29" fillId="34" borderId="28" applyNumberFormat="0" applyAlignment="0" applyProtection="0"/>
    <xf numFmtId="0" fontId="29" fillId="34" borderId="28"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9" fillId="0" borderId="106">
      <alignment horizontal="left" vertical="center"/>
    </xf>
    <xf numFmtId="43" fontId="23" fillId="0" borderId="0" applyFont="0" applyFill="0" applyBorder="0" applyAlignment="0" applyProtection="0"/>
    <xf numFmtId="44" fontId="3" fillId="0" borderId="0" applyFont="0" applyFill="0" applyBorder="0" applyAlignment="0" applyProtection="0"/>
    <xf numFmtId="4" fontId="53" fillId="50" borderId="109" applyNumberFormat="0" applyProtection="0">
      <alignment vertical="center"/>
    </xf>
    <xf numFmtId="4" fontId="53" fillId="50" borderId="109" applyNumberFormat="0" applyProtection="0">
      <alignment vertical="center"/>
    </xf>
    <xf numFmtId="4" fontId="53" fillId="50" borderId="109" applyNumberFormat="0" applyProtection="0">
      <alignment vertical="center"/>
    </xf>
    <xf numFmtId="4" fontId="54" fillId="51" borderId="109" applyNumberFormat="0" applyProtection="0">
      <alignment vertical="center"/>
    </xf>
    <xf numFmtId="4" fontId="54" fillId="51" borderId="109" applyNumberFormat="0" applyProtection="0">
      <alignment vertical="center"/>
    </xf>
    <xf numFmtId="4" fontId="54" fillId="51" borderId="109" applyNumberFormat="0" applyProtection="0">
      <alignment vertical="center"/>
    </xf>
    <xf numFmtId="4" fontId="53" fillId="50" borderId="109" applyNumberFormat="0" applyProtection="0">
      <alignment horizontal="left" vertical="center" indent="1"/>
    </xf>
    <xf numFmtId="4" fontId="53" fillId="50" borderId="109" applyNumberFormat="0" applyProtection="0">
      <alignment horizontal="left" vertical="center" indent="1"/>
    </xf>
    <xf numFmtId="4" fontId="53" fillId="50" borderId="109" applyNumberFormat="0" applyProtection="0">
      <alignment horizontal="left" vertical="center" indent="1"/>
    </xf>
    <xf numFmtId="4" fontId="122" fillId="0" borderId="109" applyNumberFormat="0" applyProtection="0">
      <alignment horizontal="left" vertical="center" indent="1"/>
    </xf>
    <xf numFmtId="4" fontId="122" fillId="0" borderId="109" applyNumberFormat="0" applyProtection="0">
      <alignment horizontal="left" vertical="center" indent="1"/>
    </xf>
    <xf numFmtId="4" fontId="122" fillId="0" borderId="109" applyNumberFormat="0" applyProtection="0">
      <alignment horizontal="left" vertical="center" indent="1"/>
    </xf>
    <xf numFmtId="4" fontId="56" fillId="52" borderId="109" applyNumberFormat="0" applyProtection="0">
      <alignment horizontal="right" vertical="center"/>
    </xf>
    <xf numFmtId="4" fontId="56" fillId="52" borderId="109" applyNumberFormat="0" applyProtection="0">
      <alignment horizontal="right" vertical="center"/>
    </xf>
    <xf numFmtId="4" fontId="56" fillId="52" borderId="109" applyNumberFormat="0" applyProtection="0">
      <alignment horizontal="right" vertical="center"/>
    </xf>
    <xf numFmtId="4" fontId="56" fillId="53" borderId="109" applyNumberFormat="0" applyProtection="0">
      <alignment horizontal="right" vertical="center"/>
    </xf>
    <xf numFmtId="4" fontId="56" fillId="53" borderId="109" applyNumberFormat="0" applyProtection="0">
      <alignment horizontal="right" vertical="center"/>
    </xf>
    <xf numFmtId="4" fontId="56" fillId="53" borderId="109" applyNumberFormat="0" applyProtection="0">
      <alignment horizontal="right" vertical="center"/>
    </xf>
    <xf numFmtId="4" fontId="56" fillId="54" borderId="109" applyNumberFormat="0" applyProtection="0">
      <alignment horizontal="right" vertical="center"/>
    </xf>
    <xf numFmtId="4" fontId="56" fillId="54" borderId="109" applyNumberFormat="0" applyProtection="0">
      <alignment horizontal="right" vertical="center"/>
    </xf>
    <xf numFmtId="4" fontId="56" fillId="54" borderId="109" applyNumberFormat="0" applyProtection="0">
      <alignment horizontal="right" vertical="center"/>
    </xf>
    <xf numFmtId="4" fontId="56" fillId="55" borderId="109" applyNumberFormat="0" applyProtection="0">
      <alignment horizontal="right" vertical="center"/>
    </xf>
    <xf numFmtId="4" fontId="56" fillId="55" borderId="109" applyNumberFormat="0" applyProtection="0">
      <alignment horizontal="right" vertical="center"/>
    </xf>
    <xf numFmtId="4" fontId="56" fillId="55" borderId="109" applyNumberFormat="0" applyProtection="0">
      <alignment horizontal="right" vertical="center"/>
    </xf>
    <xf numFmtId="4" fontId="56" fillId="56" borderId="109" applyNumberFormat="0" applyProtection="0">
      <alignment horizontal="right" vertical="center"/>
    </xf>
    <xf numFmtId="4" fontId="56" fillId="56" borderId="109" applyNumberFormat="0" applyProtection="0">
      <alignment horizontal="right" vertical="center"/>
    </xf>
    <xf numFmtId="4" fontId="56" fillId="56" borderId="109" applyNumberFormat="0" applyProtection="0">
      <alignment horizontal="right" vertical="center"/>
    </xf>
    <xf numFmtId="4" fontId="56" fillId="57" borderId="109" applyNumberFormat="0" applyProtection="0">
      <alignment horizontal="right" vertical="center"/>
    </xf>
    <xf numFmtId="4" fontId="56" fillId="57" borderId="109" applyNumberFormat="0" applyProtection="0">
      <alignment horizontal="right" vertical="center"/>
    </xf>
    <xf numFmtId="4" fontId="56" fillId="57" borderId="109" applyNumberFormat="0" applyProtection="0">
      <alignment horizontal="right" vertical="center"/>
    </xf>
    <xf numFmtId="4" fontId="56" fillId="58" borderId="109" applyNumberFormat="0" applyProtection="0">
      <alignment horizontal="right" vertical="center"/>
    </xf>
    <xf numFmtId="4" fontId="56" fillId="58" borderId="109" applyNumberFormat="0" applyProtection="0">
      <alignment horizontal="right" vertical="center"/>
    </xf>
    <xf numFmtId="4" fontId="56" fillId="58" borderId="109" applyNumberFormat="0" applyProtection="0">
      <alignment horizontal="right" vertical="center"/>
    </xf>
    <xf numFmtId="4" fontId="56" fillId="59" borderId="109" applyNumberFormat="0" applyProtection="0">
      <alignment horizontal="right" vertical="center"/>
    </xf>
    <xf numFmtId="4" fontId="56" fillId="59" borderId="109" applyNumberFormat="0" applyProtection="0">
      <alignment horizontal="right" vertical="center"/>
    </xf>
    <xf numFmtId="4" fontId="56" fillId="59" borderId="109" applyNumberFormat="0" applyProtection="0">
      <alignment horizontal="right" vertical="center"/>
    </xf>
    <xf numFmtId="4" fontId="56" fillId="60" borderId="109" applyNumberFormat="0" applyProtection="0">
      <alignment horizontal="right" vertical="center"/>
    </xf>
    <xf numFmtId="4" fontId="56" fillId="60" borderId="109" applyNumberFormat="0" applyProtection="0">
      <alignment horizontal="right" vertical="center"/>
    </xf>
    <xf numFmtId="4" fontId="56" fillId="60" borderId="109" applyNumberFormat="0" applyProtection="0">
      <alignment horizontal="right" vertical="center"/>
    </xf>
    <xf numFmtId="4" fontId="56" fillId="62" borderId="109" applyNumberFormat="0" applyProtection="0">
      <alignment horizontal="right" vertical="center"/>
    </xf>
    <xf numFmtId="4" fontId="56" fillId="62" borderId="109" applyNumberFormat="0" applyProtection="0">
      <alignment horizontal="right" vertical="center"/>
    </xf>
    <xf numFmtId="4" fontId="56" fillId="62" borderId="109" applyNumberFormat="0" applyProtection="0">
      <alignment horizontal="right" vertical="center"/>
    </xf>
    <xf numFmtId="4" fontId="56" fillId="67" borderId="109" applyNumberFormat="0" applyProtection="0">
      <alignment vertical="center"/>
    </xf>
    <xf numFmtId="4" fontId="56" fillId="67" borderId="109" applyNumberFormat="0" applyProtection="0">
      <alignment vertical="center"/>
    </xf>
    <xf numFmtId="4" fontId="56" fillId="67" borderId="109" applyNumberFormat="0" applyProtection="0">
      <alignment vertical="center"/>
    </xf>
    <xf numFmtId="4" fontId="60" fillId="67" borderId="109" applyNumberFormat="0" applyProtection="0">
      <alignment vertical="center"/>
    </xf>
    <xf numFmtId="4" fontId="60" fillId="67" borderId="109" applyNumberFormat="0" applyProtection="0">
      <alignment vertical="center"/>
    </xf>
    <xf numFmtId="4" fontId="60" fillId="67" borderId="109" applyNumberFormat="0" applyProtection="0">
      <alignment vertical="center"/>
    </xf>
    <xf numFmtId="4" fontId="58" fillId="62" borderId="110" applyNumberFormat="0" applyProtection="0">
      <alignment horizontal="left" vertical="center" indent="1"/>
    </xf>
    <xf numFmtId="4" fontId="58" fillId="62" borderId="110" applyNumberFormat="0" applyProtection="0">
      <alignment horizontal="left" vertical="center" indent="1"/>
    </xf>
    <xf numFmtId="4" fontId="58" fillId="62" borderId="110" applyNumberFormat="0" applyProtection="0">
      <alignment horizontal="left" vertical="center" indent="1"/>
    </xf>
    <xf numFmtId="4" fontId="59" fillId="0" borderId="109" applyNumberFormat="0" applyProtection="0">
      <alignment horizontal="right" vertical="center"/>
    </xf>
    <xf numFmtId="4" fontId="59" fillId="0" borderId="109" applyNumberFormat="0" applyProtection="0">
      <alignment horizontal="right" vertical="center"/>
    </xf>
    <xf numFmtId="4" fontId="59" fillId="0" borderId="109" applyNumberFormat="0" applyProtection="0">
      <alignment horizontal="right" vertical="center"/>
    </xf>
    <xf numFmtId="4" fontId="60" fillId="67" borderId="109" applyNumberFormat="0" applyProtection="0">
      <alignment horizontal="right" vertical="center"/>
    </xf>
    <xf numFmtId="4" fontId="60" fillId="67" borderId="109" applyNumberFormat="0" applyProtection="0">
      <alignment horizontal="right" vertical="center"/>
    </xf>
    <xf numFmtId="4" fontId="60" fillId="67" borderId="109" applyNumberFormat="0" applyProtection="0">
      <alignment horizontal="right" vertical="center"/>
    </xf>
    <xf numFmtId="4" fontId="53" fillId="0" borderId="109" applyNumberFormat="0" applyProtection="0">
      <alignment horizontal="left" vertical="center" wrapText="1" indent="1"/>
    </xf>
    <xf numFmtId="4" fontId="53" fillId="0" borderId="109" applyNumberFormat="0" applyProtection="0">
      <alignment horizontal="left" vertical="center" wrapText="1" indent="1"/>
    </xf>
    <xf numFmtId="4" fontId="53" fillId="0" borderId="109" applyNumberFormat="0" applyProtection="0">
      <alignment horizontal="left" vertical="center" wrapText="1" indent="1"/>
    </xf>
    <xf numFmtId="4" fontId="123" fillId="69" borderId="110" applyNumberFormat="0" applyProtection="0">
      <alignment horizontal="left" vertical="center" indent="1"/>
    </xf>
    <xf numFmtId="4" fontId="123" fillId="69" borderId="110" applyNumberFormat="0" applyProtection="0">
      <alignment horizontal="left" vertical="center" indent="1"/>
    </xf>
    <xf numFmtId="4" fontId="123" fillId="69" borderId="110" applyNumberFormat="0" applyProtection="0">
      <alignment horizontal="left" vertical="center" indent="1"/>
    </xf>
    <xf numFmtId="4" fontId="62" fillId="67" borderId="109" applyNumberFormat="0" applyProtection="0">
      <alignment horizontal="right" vertical="center"/>
    </xf>
    <xf numFmtId="4" fontId="62" fillId="67" borderId="109" applyNumberFormat="0" applyProtection="0">
      <alignment horizontal="right" vertical="center"/>
    </xf>
    <xf numFmtId="4" fontId="62" fillId="67" borderId="109" applyNumberFormat="0" applyProtection="0">
      <alignment horizontal="right" vertical="center"/>
    </xf>
    <xf numFmtId="0" fontId="29" fillId="34" borderId="111" applyNumberFormat="0" applyAlignment="0" applyProtection="0"/>
    <xf numFmtId="43" fontId="119" fillId="0" borderId="0" applyFont="0" applyFill="0" applyBorder="0" applyAlignment="0" applyProtection="0"/>
    <xf numFmtId="43" fontId="119" fillId="0" borderId="0" applyFont="0" applyFill="0" applyBorder="0" applyAlignment="0" applyProtection="0"/>
    <xf numFmtId="0" fontId="47" fillId="35" borderId="111" applyNumberFormat="0" applyAlignment="0" applyProtection="0"/>
    <xf numFmtId="0" fontId="47" fillId="35" borderId="111" applyNumberFormat="0" applyAlignment="0" applyProtection="0"/>
    <xf numFmtId="0" fontId="3" fillId="37" borderId="112" applyNumberFormat="0" applyFont="0" applyAlignment="0" applyProtection="0"/>
    <xf numFmtId="0" fontId="52" fillId="34" borderId="113" applyNumberFormat="0" applyAlignment="0" applyProtection="0"/>
    <xf numFmtId="4" fontId="55" fillId="51" borderId="113" applyNumberFormat="0" applyProtection="0">
      <alignment horizontal="left" vertical="center" indent="1"/>
    </xf>
    <xf numFmtId="4" fontId="55" fillId="51" borderId="113" applyNumberFormat="0" applyProtection="0">
      <alignment horizontal="left" vertical="center" indent="1"/>
    </xf>
    <xf numFmtId="4" fontId="55" fillId="93" borderId="114" applyNumberFormat="0" applyProtection="0">
      <alignment horizontal="left" vertical="center" indent="1"/>
    </xf>
    <xf numFmtId="4" fontId="55" fillId="93" borderId="114" applyNumberFormat="0" applyProtection="0">
      <alignment horizontal="left" vertical="center" indent="1"/>
    </xf>
    <xf numFmtId="4" fontId="55" fillId="93" borderId="113" applyNumberFormat="0" applyProtection="0">
      <alignment horizontal="left" vertical="center" indent="1"/>
    </xf>
    <xf numFmtId="4" fontId="55" fillId="93" borderId="113" applyNumberFormat="0" applyProtection="0">
      <alignment horizontal="left" vertical="center" indent="1"/>
    </xf>
    <xf numFmtId="4" fontId="55" fillId="93" borderId="113" applyNumberFormat="0" applyProtection="0">
      <alignment horizontal="left" vertical="center" indent="1"/>
    </xf>
    <xf numFmtId="4" fontId="55" fillId="93" borderId="113" applyNumberFormat="0" applyProtection="0">
      <alignment horizontal="left" vertical="center" indent="1"/>
    </xf>
    <xf numFmtId="4" fontId="55" fillId="64" borderId="113" applyNumberFormat="0" applyProtection="0">
      <alignment horizontal="left" vertical="center" indent="1"/>
    </xf>
    <xf numFmtId="4" fontId="55" fillId="64" borderId="113" applyNumberFormat="0" applyProtection="0">
      <alignment horizontal="left" vertical="center" indent="1"/>
    </xf>
    <xf numFmtId="4" fontId="55" fillId="64" borderId="113" applyNumberFormat="0" applyProtection="0">
      <alignment horizontal="left" vertical="center" indent="1"/>
    </xf>
    <xf numFmtId="4" fontId="55" fillId="64" borderId="113" applyNumberFormat="0" applyProtection="0">
      <alignment horizontal="left" vertical="center" indent="1"/>
    </xf>
    <xf numFmtId="0" fontId="3" fillId="64" borderId="113" applyNumberFormat="0" applyProtection="0">
      <alignment horizontal="left" vertical="center" indent="1"/>
    </xf>
    <xf numFmtId="0" fontId="3" fillId="64" borderId="113" applyNumberFormat="0" applyProtection="0">
      <alignment horizontal="left" vertical="center" indent="1"/>
    </xf>
    <xf numFmtId="0" fontId="3" fillId="64" borderId="113" applyNumberFormat="0" applyProtection="0">
      <alignment horizontal="left" vertical="center" indent="1"/>
    </xf>
    <xf numFmtId="0" fontId="3" fillId="65" borderId="113" applyNumberFormat="0" applyProtection="0">
      <alignment horizontal="left" vertical="center" indent="1"/>
    </xf>
    <xf numFmtId="0" fontId="3" fillId="65" borderId="113" applyNumberFormat="0" applyProtection="0">
      <alignment horizontal="left" vertical="center" indent="1"/>
    </xf>
    <xf numFmtId="0" fontId="3" fillId="33" borderId="113" applyNumberFormat="0" applyProtection="0">
      <alignment horizontal="left" vertical="center" indent="1"/>
    </xf>
    <xf numFmtId="0" fontId="3" fillId="33" borderId="113" applyNumberFormat="0" applyProtection="0">
      <alignment horizontal="left" vertical="center" indent="1"/>
    </xf>
    <xf numFmtId="0" fontId="3" fillId="66" borderId="113" applyNumberFormat="0" applyProtection="0">
      <alignment horizontal="left" vertical="center" indent="1"/>
    </xf>
    <xf numFmtId="0" fontId="3" fillId="66" borderId="113" applyNumberFormat="0" applyProtection="0">
      <alignment horizontal="left" vertical="center" indent="1"/>
    </xf>
    <xf numFmtId="4" fontId="55" fillId="68" borderId="113" applyNumberFormat="0" applyProtection="0">
      <alignment horizontal="left" vertical="center" indent="1"/>
    </xf>
    <xf numFmtId="4" fontId="55" fillId="68" borderId="113" applyNumberFormat="0" applyProtection="0">
      <alignment horizontal="left" vertical="center" indent="1"/>
    </xf>
    <xf numFmtId="0" fontId="3" fillId="66" borderId="113" applyNumberFormat="0" applyProtection="0">
      <alignment horizontal="left" vertical="center" indent="1"/>
    </xf>
    <xf numFmtId="0" fontId="131" fillId="0" borderId="115"/>
    <xf numFmtId="0" fontId="150" fillId="34" borderId="116" applyNumberFormat="0" applyAlignment="0" applyProtection="0">
      <alignment vertical="center"/>
    </xf>
    <xf numFmtId="0" fontId="3" fillId="0" borderId="0"/>
    <xf numFmtId="0" fontId="3" fillId="0" borderId="0"/>
    <xf numFmtId="0" fontId="3" fillId="0" borderId="0"/>
  </cellStyleXfs>
  <cellXfs count="1101">
    <xf numFmtId="0" fontId="0" fillId="0" borderId="0" xfId="0"/>
    <xf numFmtId="0" fontId="5" fillId="0" borderId="0" xfId="0" applyFont="1" applyBorder="1" applyAlignment="1" applyProtection="1">
      <alignment horizontal="left"/>
    </xf>
    <xf numFmtId="0" fontId="72" fillId="0" borderId="0" xfId="0" applyFont="1" applyFill="1" applyBorder="1"/>
    <xf numFmtId="3" fontId="73" fillId="0" borderId="0" xfId="7" applyNumberFormat="1" applyFont="1" applyFill="1" applyBorder="1" applyAlignment="1">
      <alignment vertical="center" wrapText="1"/>
    </xf>
    <xf numFmtId="0" fontId="74" fillId="0" borderId="0" xfId="0" applyFont="1" applyFill="1" applyBorder="1"/>
    <xf numFmtId="0" fontId="74" fillId="0" borderId="0" xfId="0" applyFont="1"/>
    <xf numFmtId="0" fontId="75" fillId="0" borderId="0" xfId="0" applyFont="1" applyFill="1" applyBorder="1"/>
    <xf numFmtId="0" fontId="76" fillId="74" borderId="0" xfId="0" applyFont="1" applyFill="1" applyBorder="1" applyAlignment="1">
      <alignment horizontal="center"/>
    </xf>
    <xf numFmtId="0" fontId="77" fillId="0" borderId="0" xfId="522" applyFont="1" applyAlignment="1" applyProtection="1"/>
    <xf numFmtId="0" fontId="5" fillId="0" borderId="0" xfId="7" applyFont="1"/>
    <xf numFmtId="0" fontId="78" fillId="0" borderId="0" xfId="507" applyFont="1"/>
    <xf numFmtId="168" fontId="79" fillId="0" borderId="0" xfId="5" applyNumberFormat="1" applyFont="1" applyFill="1" applyBorder="1" applyAlignment="1">
      <alignment horizontal="left" vertical="center" wrapText="1"/>
    </xf>
    <xf numFmtId="0" fontId="80" fillId="0" borderId="0" xfId="507" applyFont="1"/>
    <xf numFmtId="0" fontId="5" fillId="0" borderId="0" xfId="507" applyFont="1"/>
    <xf numFmtId="0" fontId="79" fillId="0" borderId="0" xfId="507" applyFont="1" applyAlignment="1">
      <alignment horizontal="center"/>
    </xf>
    <xf numFmtId="0" fontId="5" fillId="0" borderId="0" xfId="507" applyFont="1" applyAlignment="1">
      <alignment horizontal="center" vertical="center"/>
    </xf>
    <xf numFmtId="0" fontId="5" fillId="0" borderId="0" xfId="507" applyFont="1" applyAlignment="1">
      <alignment horizontal="center"/>
    </xf>
    <xf numFmtId="0" fontId="79" fillId="0" borderId="0" xfId="507" applyFont="1"/>
    <xf numFmtId="3" fontId="79" fillId="0" borderId="0" xfId="507" applyNumberFormat="1" applyFont="1"/>
    <xf numFmtId="3" fontId="79" fillId="71" borderId="0" xfId="507" applyNumberFormat="1" applyFont="1" applyFill="1"/>
    <xf numFmtId="3" fontId="5" fillId="71" borderId="0" xfId="507" applyNumberFormat="1" applyFont="1" applyFill="1"/>
    <xf numFmtId="3" fontId="5" fillId="0" borderId="0" xfId="507" applyNumberFormat="1" applyFont="1"/>
    <xf numFmtId="0" fontId="79" fillId="71" borderId="0" xfId="507" applyFont="1" applyFill="1"/>
    <xf numFmtId="3" fontId="82" fillId="0" borderId="0" xfId="507" applyNumberFormat="1" applyFont="1"/>
    <xf numFmtId="0" fontId="79" fillId="0" borderId="0" xfId="507" applyFont="1" applyFill="1"/>
    <xf numFmtId="10" fontId="79" fillId="0" borderId="0" xfId="508" applyNumberFormat="1" applyFont="1"/>
    <xf numFmtId="10" fontId="79" fillId="71" borderId="0" xfId="508" applyNumberFormat="1" applyFont="1" applyFill="1"/>
    <xf numFmtId="0" fontId="5" fillId="71" borderId="0" xfId="507" applyFont="1" applyFill="1"/>
    <xf numFmtId="0" fontId="5" fillId="0" borderId="0" xfId="507" applyFont="1" applyFill="1"/>
    <xf numFmtId="1" fontId="5" fillId="0" borderId="0" xfId="507" applyNumberFormat="1" applyFont="1"/>
    <xf numFmtId="1" fontId="5" fillId="71" borderId="0" xfId="507" applyNumberFormat="1" applyFont="1" applyFill="1"/>
    <xf numFmtId="0" fontId="5" fillId="0" borderId="0" xfId="507" applyFont="1" applyFill="1" applyAlignment="1">
      <alignment horizontal="center"/>
    </xf>
    <xf numFmtId="0" fontId="5" fillId="0" borderId="0" xfId="14" applyFont="1"/>
    <xf numFmtId="0" fontId="5" fillId="0" borderId="0" xfId="14" applyFont="1" applyFill="1"/>
    <xf numFmtId="0" fontId="5" fillId="0" borderId="0" xfId="14" applyFont="1" applyAlignment="1">
      <alignment horizontal="right"/>
    </xf>
    <xf numFmtId="0" fontId="79" fillId="0" borderId="38" xfId="15" applyFont="1" applyBorder="1" applyAlignment="1">
      <alignment horizontal="center" vertical="center"/>
    </xf>
    <xf numFmtId="0" fontId="5" fillId="0" borderId="38" xfId="15" applyFont="1" applyBorder="1" applyAlignment="1">
      <alignment horizontal="center" vertical="center"/>
    </xf>
    <xf numFmtId="0" fontId="79" fillId="0" borderId="38" xfId="15" applyFont="1" applyFill="1" applyBorder="1" applyAlignment="1">
      <alignment horizontal="center" vertical="center"/>
    </xf>
    <xf numFmtId="0" fontId="79" fillId="0" borderId="0" xfId="15" applyFont="1" applyBorder="1" applyAlignment="1">
      <alignment horizontal="center" vertical="center"/>
    </xf>
    <xf numFmtId="0" fontId="5" fillId="0" borderId="0" xfId="15" applyFont="1" applyBorder="1" applyAlignment="1">
      <alignment horizontal="center" vertical="center"/>
    </xf>
    <xf numFmtId="0" fontId="5" fillId="0" borderId="0" xfId="15" applyFont="1" applyFill="1" applyBorder="1" applyAlignment="1">
      <alignment horizontal="left" indent="2"/>
    </xf>
    <xf numFmtId="3" fontId="5" fillId="0" borderId="0" xfId="15" applyNumberFormat="1" applyFont="1" applyFill="1" applyBorder="1"/>
    <xf numFmtId="3" fontId="79" fillId="0" borderId="0" xfId="15" applyNumberFormat="1" applyFont="1" applyFill="1" applyBorder="1"/>
    <xf numFmtId="3" fontId="5" fillId="0" borderId="0" xfId="14" applyNumberFormat="1" applyFont="1"/>
    <xf numFmtId="0" fontId="84" fillId="0" borderId="0" xfId="14" applyFont="1" applyFill="1"/>
    <xf numFmtId="0" fontId="5" fillId="0" borderId="0" xfId="15" applyFont="1" applyFill="1" applyBorder="1"/>
    <xf numFmtId="0" fontId="79" fillId="0" borderId="0" xfId="15" applyFont="1" applyFill="1" applyBorder="1"/>
    <xf numFmtId="0" fontId="79" fillId="0" borderId="0" xfId="14" applyFont="1" applyFill="1"/>
    <xf numFmtId="0" fontId="5" fillId="0" borderId="0" xfId="14" applyFont="1" applyAlignment="1">
      <alignment horizontal="center" vertical="center"/>
    </xf>
    <xf numFmtId="0" fontId="79" fillId="0" borderId="0" xfId="14" applyFont="1" applyAlignment="1">
      <alignment horizontal="right" vertical="center"/>
    </xf>
    <xf numFmtId="3" fontId="79" fillId="0" borderId="7" xfId="14" applyNumberFormat="1" applyFont="1" applyBorder="1" applyAlignment="1">
      <alignment horizontal="center" vertical="center"/>
    </xf>
    <xf numFmtId="3" fontId="79" fillId="72" borderId="7" xfId="14" applyNumberFormat="1" applyFont="1" applyFill="1" applyBorder="1" applyAlignment="1">
      <alignment horizontal="center" vertical="center"/>
    </xf>
    <xf numFmtId="192" fontId="5" fillId="0" borderId="0" xfId="14" applyNumberFormat="1" applyFont="1" applyFill="1" applyAlignment="1">
      <alignment horizontal="center" vertical="center"/>
    </xf>
    <xf numFmtId="0" fontId="5" fillId="0" borderId="0" xfId="14" applyFont="1" applyFill="1" applyAlignment="1">
      <alignment horizontal="center" vertical="center"/>
    </xf>
    <xf numFmtId="3" fontId="79" fillId="0" borderId="7" xfId="14" applyNumberFormat="1" applyFont="1" applyBorder="1" applyAlignment="1">
      <alignment horizontal="right" vertical="center"/>
    </xf>
    <xf numFmtId="192" fontId="5" fillId="72" borderId="0" xfId="14" applyNumberFormat="1" applyFont="1" applyFill="1"/>
    <xf numFmtId="0" fontId="79" fillId="0" borderId="0" xfId="15" applyFont="1" applyFill="1" applyBorder="1" applyAlignment="1">
      <alignment horizontal="center" vertical="center"/>
    </xf>
    <xf numFmtId="0" fontId="5" fillId="0" borderId="0" xfId="14" applyFont="1" applyBorder="1"/>
    <xf numFmtId="0" fontId="5" fillId="0" borderId="0" xfId="14" applyFont="1" applyFill="1" applyBorder="1"/>
    <xf numFmtId="0" fontId="79" fillId="0" borderId="0" xfId="14" applyFont="1" applyFill="1" applyAlignment="1">
      <alignment horizontal="center"/>
    </xf>
    <xf numFmtId="0" fontId="85" fillId="0" borderId="0" xfId="14" applyFont="1" applyFill="1"/>
    <xf numFmtId="0" fontId="5" fillId="0" borderId="0" xfId="14" applyFont="1" applyBorder="1" applyAlignment="1">
      <alignment horizontal="left" indent="1"/>
    </xf>
    <xf numFmtId="0" fontId="5" fillId="0" borderId="0" xfId="14" applyFont="1" applyFill="1" applyBorder="1" applyAlignment="1">
      <alignment horizontal="left" indent="1"/>
    </xf>
    <xf numFmtId="3" fontId="5" fillId="0" borderId="0" xfId="14" applyNumberFormat="1" applyFont="1" applyBorder="1"/>
    <xf numFmtId="3" fontId="79" fillId="0" borderId="0" xfId="14" applyNumberFormat="1" applyFont="1" applyFill="1" applyBorder="1"/>
    <xf numFmtId="0" fontId="86" fillId="0" borderId="0" xfId="14" applyFont="1" applyFill="1" applyAlignment="1">
      <alignment horizontal="left"/>
    </xf>
    <xf numFmtId="0" fontId="5" fillId="0" borderId="0" xfId="14" applyFont="1" applyFill="1" applyAlignment="1">
      <alignment horizontal="left"/>
    </xf>
    <xf numFmtId="3" fontId="5" fillId="0" borderId="0" xfId="14" applyNumberFormat="1" applyFont="1" applyFill="1"/>
    <xf numFmtId="3" fontId="5" fillId="0" borderId="0" xfId="14" applyNumberFormat="1" applyFont="1" applyFill="1" applyBorder="1"/>
    <xf numFmtId="0" fontId="5" fillId="0" borderId="0" xfId="14" applyFont="1" applyFill="1" applyAlignment="1">
      <alignment horizontal="center"/>
    </xf>
    <xf numFmtId="3" fontId="79" fillId="0" borderId="2" xfId="14" applyNumberFormat="1" applyFont="1" applyFill="1" applyBorder="1"/>
    <xf numFmtId="0" fontId="5" fillId="0" borderId="37" xfId="14" applyFont="1" applyBorder="1" applyAlignment="1">
      <alignment horizontal="left" indent="1"/>
    </xf>
    <xf numFmtId="0" fontId="79" fillId="0" borderId="0" xfId="14" applyFont="1" applyFill="1" applyBorder="1" applyAlignment="1">
      <alignment horizontal="left" indent="1"/>
    </xf>
    <xf numFmtId="3" fontId="79" fillId="0" borderId="0" xfId="14" applyNumberFormat="1" applyFont="1" applyBorder="1"/>
    <xf numFmtId="0" fontId="5" fillId="0" borderId="2" xfId="14" applyFont="1" applyBorder="1" applyAlignment="1">
      <alignment horizontal="left" indent="1"/>
    </xf>
    <xf numFmtId="0" fontId="84" fillId="0" borderId="0" xfId="14" applyFont="1" applyFill="1" applyBorder="1"/>
    <xf numFmtId="0" fontId="79" fillId="0" borderId="0" xfId="14" applyFont="1" applyFill="1" applyBorder="1"/>
    <xf numFmtId="3" fontId="79" fillId="0" borderId="0" xfId="14" applyNumberFormat="1" applyFont="1"/>
    <xf numFmtId="3" fontId="79" fillId="0" borderId="37" xfId="14" applyNumberFormat="1" applyFont="1" applyBorder="1"/>
    <xf numFmtId="0" fontId="79" fillId="0" borderId="0" xfId="14" applyFont="1"/>
    <xf numFmtId="0" fontId="79" fillId="0" borderId="0" xfId="14" applyFont="1" applyAlignment="1">
      <alignment horizontal="center" vertical="center"/>
    </xf>
    <xf numFmtId="0" fontId="78" fillId="0" borderId="0" xfId="0" applyFont="1"/>
    <xf numFmtId="0" fontId="78" fillId="0" borderId="21" xfId="0" applyFont="1" applyBorder="1" applyAlignment="1">
      <alignment horizontal="center"/>
    </xf>
    <xf numFmtId="3" fontId="78" fillId="0" borderId="0" xfId="0" applyNumberFormat="1" applyFont="1"/>
    <xf numFmtId="0" fontId="78" fillId="0" borderId="0" xfId="0" applyFont="1" applyBorder="1"/>
    <xf numFmtId="46" fontId="78" fillId="0" borderId="0" xfId="0" applyNumberFormat="1" applyFont="1"/>
    <xf numFmtId="21" fontId="78" fillId="0" borderId="0" xfId="0" applyNumberFormat="1" applyFont="1"/>
    <xf numFmtId="171" fontId="78" fillId="0" borderId="0" xfId="1" applyFont="1"/>
    <xf numFmtId="191" fontId="78" fillId="0" borderId="0" xfId="0" applyNumberFormat="1" applyFont="1"/>
    <xf numFmtId="168" fontId="77" fillId="0" borderId="0" xfId="522" applyNumberFormat="1" applyFont="1" applyFill="1" applyBorder="1" applyAlignment="1" applyProtection="1">
      <alignment vertical="center"/>
    </xf>
    <xf numFmtId="168" fontId="5" fillId="0" borderId="0" xfId="5" applyNumberFormat="1" applyFont="1" applyFill="1" applyBorder="1" applyAlignment="1">
      <alignment vertical="center"/>
    </xf>
    <xf numFmtId="0" fontId="5" fillId="0" borderId="0" xfId="0" applyNumberFormat="1" applyFont="1" applyFill="1" applyAlignment="1">
      <alignment horizontal="center"/>
    </xf>
    <xf numFmtId="0" fontId="5" fillId="0" borderId="0" xfId="0" applyFont="1" applyFill="1"/>
    <xf numFmtId="167" fontId="5" fillId="0" borderId="0" xfId="4" applyNumberFormat="1" applyFont="1"/>
    <xf numFmtId="0" fontId="5" fillId="0" borderId="0" xfId="0" applyFont="1" applyFill="1" applyBorder="1"/>
    <xf numFmtId="165" fontId="5" fillId="0" borderId="0" xfId="0" applyNumberFormat="1" applyFont="1" applyAlignment="1">
      <alignment horizontal="right"/>
    </xf>
    <xf numFmtId="10" fontId="89" fillId="0" borderId="0" xfId="0" applyNumberFormat="1" applyFont="1" applyAlignment="1">
      <alignment horizontal="right"/>
    </xf>
    <xf numFmtId="167" fontId="5" fillId="0" borderId="0" xfId="4" applyNumberFormat="1" applyFont="1" applyAlignment="1">
      <alignment horizontal="right"/>
    </xf>
    <xf numFmtId="0" fontId="90" fillId="0" borderId="0" xfId="0" applyFont="1" applyFill="1"/>
    <xf numFmtId="168" fontId="79" fillId="0" borderId="1" xfId="6" quotePrefix="1" applyNumberFormat="1" applyFont="1" applyFill="1" applyBorder="1" applyAlignment="1">
      <alignment horizontal="center" vertical="center" wrapText="1"/>
    </xf>
    <xf numFmtId="0" fontId="79" fillId="0" borderId="0" xfId="5" applyNumberFormat="1" applyFont="1" applyFill="1" applyBorder="1" applyAlignment="1">
      <alignment horizontal="center" vertical="center"/>
    </xf>
    <xf numFmtId="168" fontId="5" fillId="0" borderId="5" xfId="5" applyNumberFormat="1" applyFont="1" applyFill="1" applyBorder="1" applyAlignment="1">
      <alignment horizontal="center" vertical="center"/>
    </xf>
    <xf numFmtId="168" fontId="5" fillId="0" borderId="1" xfId="6" quotePrefix="1" applyNumberFormat="1" applyFont="1" applyFill="1" applyBorder="1" applyAlignment="1">
      <alignment horizontal="center" vertical="center" wrapText="1"/>
    </xf>
    <xf numFmtId="169" fontId="5" fillId="0" borderId="0" xfId="5" applyNumberFormat="1" applyFont="1" applyFill="1" applyBorder="1" applyAlignment="1">
      <alignment vertical="center"/>
    </xf>
    <xf numFmtId="169" fontId="5" fillId="0" borderId="0" xfId="5" applyNumberFormat="1" applyFont="1" applyFill="1" applyBorder="1" applyAlignment="1">
      <alignment horizontal="right" vertical="center"/>
    </xf>
    <xf numFmtId="169" fontId="5" fillId="0" borderId="0" xfId="5" applyNumberFormat="1" applyFont="1" applyFill="1" applyBorder="1" applyAlignment="1">
      <alignment horizontal="left" vertical="center" indent="2"/>
    </xf>
    <xf numFmtId="169" fontId="5" fillId="0" borderId="0" xfId="5" applyNumberFormat="1" applyFont="1" applyFill="1" applyBorder="1" applyAlignment="1">
      <alignment horizontal="center" vertical="center"/>
    </xf>
    <xf numFmtId="169" fontId="92" fillId="0" borderId="0" xfId="5" applyNumberFormat="1" applyFont="1" applyFill="1" applyBorder="1" applyAlignment="1">
      <alignment vertical="center"/>
    </xf>
    <xf numFmtId="168" fontId="92" fillId="0" borderId="1" xfId="6" quotePrefix="1" applyNumberFormat="1" applyFont="1" applyFill="1" applyBorder="1" applyAlignment="1">
      <alignment horizontal="center" vertical="center" wrapText="1"/>
    </xf>
    <xf numFmtId="168" fontId="5" fillId="0" borderId="0" xfId="5" applyNumberFormat="1" applyFont="1" applyFill="1" applyBorder="1" applyAlignment="1">
      <alignment horizontal="center" vertical="center"/>
    </xf>
    <xf numFmtId="169" fontId="92" fillId="0" borderId="2" xfId="5" applyNumberFormat="1" applyFont="1" applyFill="1" applyBorder="1" applyAlignment="1">
      <alignment vertical="center"/>
    </xf>
    <xf numFmtId="0" fontId="79" fillId="0" borderId="0" xfId="0" applyFont="1" applyFill="1" applyAlignment="1">
      <alignment horizontal="right" indent="3"/>
    </xf>
    <xf numFmtId="169" fontId="5" fillId="0" borderId="21" xfId="5" applyNumberFormat="1" applyFont="1" applyFill="1" applyBorder="1" applyAlignment="1">
      <alignment vertical="center"/>
    </xf>
    <xf numFmtId="169" fontId="5" fillId="0" borderId="38" xfId="5" applyNumberFormat="1" applyFont="1" applyFill="1" applyBorder="1" applyAlignment="1">
      <alignment vertical="center"/>
    </xf>
    <xf numFmtId="169" fontId="5" fillId="0" borderId="7" xfId="5" applyNumberFormat="1" applyFont="1" applyFill="1" applyBorder="1" applyAlignment="1">
      <alignment horizontal="right" vertical="center"/>
    </xf>
    <xf numFmtId="168" fontId="5" fillId="0" borderId="39" xfId="6" applyNumberFormat="1" applyFont="1" applyFill="1" applyBorder="1" applyAlignment="1">
      <alignment vertical="center" wrapText="1"/>
    </xf>
    <xf numFmtId="168" fontId="5" fillId="0" borderId="0" xfId="6" quotePrefix="1" applyNumberFormat="1" applyFont="1" applyFill="1" applyBorder="1" applyAlignment="1">
      <alignment horizontal="center" vertical="center" wrapText="1"/>
    </xf>
    <xf numFmtId="168" fontId="5" fillId="0" borderId="39" xfId="6" applyNumberFormat="1" applyFont="1" applyFill="1" applyBorder="1" applyAlignment="1">
      <alignment horizontal="center" vertical="center" wrapText="1"/>
    </xf>
    <xf numFmtId="0" fontId="79" fillId="0" borderId="2" xfId="0" applyFont="1" applyFill="1" applyBorder="1" applyAlignment="1">
      <alignment horizontal="left" vertical="center" indent="12"/>
    </xf>
    <xf numFmtId="0" fontId="5" fillId="0" borderId="0" xfId="5" applyNumberFormat="1" applyFont="1" applyFill="1" applyBorder="1" applyAlignment="1">
      <alignment horizontal="center" vertical="center"/>
    </xf>
    <xf numFmtId="0" fontId="5" fillId="0" borderId="0" xfId="0" applyFont="1" applyFill="1" applyAlignment="1">
      <alignment horizontal="left" indent="3"/>
    </xf>
    <xf numFmtId="169" fontId="5" fillId="0" borderId="2" xfId="5" applyNumberFormat="1" applyFont="1" applyFill="1" applyBorder="1" applyAlignment="1">
      <alignment vertical="center"/>
    </xf>
    <xf numFmtId="0" fontId="5" fillId="0" borderId="0" xfId="0" applyFont="1" applyFill="1" applyAlignment="1">
      <alignment horizontal="left" indent="2"/>
    </xf>
    <xf numFmtId="169" fontId="5" fillId="0" borderId="0" xfId="5" applyNumberFormat="1" applyFont="1" applyFill="1" applyBorder="1"/>
    <xf numFmtId="170" fontId="5" fillId="0" borderId="7" xfId="0" applyNumberFormat="1" applyFont="1" applyFill="1" applyBorder="1" applyAlignment="1">
      <alignment horizontal="right"/>
    </xf>
    <xf numFmtId="0" fontId="5" fillId="0" borderId="0" xfId="5" applyFont="1" applyFill="1" applyBorder="1"/>
    <xf numFmtId="169" fontId="5" fillId="0" borderId="0" xfId="6" applyNumberFormat="1" applyFont="1" applyFill="1" applyBorder="1" applyAlignment="1">
      <alignment vertical="center"/>
    </xf>
    <xf numFmtId="169" fontId="93" fillId="0" borderId="0" xfId="5" applyNumberFormat="1" applyFont="1" applyFill="1" applyBorder="1" applyAlignment="1">
      <alignment vertical="center"/>
    </xf>
    <xf numFmtId="0" fontId="94" fillId="0" borderId="0" xfId="0" applyFont="1" applyFill="1" applyBorder="1" applyAlignment="1">
      <alignment horizontal="left" indent="4"/>
    </xf>
    <xf numFmtId="169" fontId="95" fillId="0" borderId="0" xfId="5" applyNumberFormat="1" applyFont="1" applyFill="1" applyBorder="1" applyAlignment="1">
      <alignment vertical="center"/>
    </xf>
    <xf numFmtId="169" fontId="92" fillId="0" borderId="0" xfId="6" applyNumberFormat="1" applyFont="1" applyFill="1" applyBorder="1" applyAlignment="1">
      <alignment vertical="center"/>
    </xf>
    <xf numFmtId="168" fontId="95" fillId="0" borderId="1" xfId="6" quotePrefix="1" applyNumberFormat="1" applyFont="1" applyFill="1" applyBorder="1" applyAlignment="1">
      <alignment horizontal="center" vertical="center" wrapText="1"/>
    </xf>
    <xf numFmtId="168" fontId="93" fillId="0" borderId="0" xfId="5" applyNumberFormat="1" applyFont="1" applyFill="1" applyBorder="1" applyAlignment="1">
      <alignment vertical="center"/>
    </xf>
    <xf numFmtId="3" fontId="5" fillId="0" borderId="0" xfId="5" applyNumberFormat="1" applyFont="1" applyFill="1" applyBorder="1" applyAlignment="1">
      <alignment vertical="center"/>
    </xf>
    <xf numFmtId="169" fontId="93" fillId="0" borderId="0" xfId="5" applyNumberFormat="1" applyFont="1" applyFill="1" applyBorder="1"/>
    <xf numFmtId="3" fontId="93" fillId="0" borderId="0" xfId="5" applyNumberFormat="1" applyFont="1" applyFill="1" applyBorder="1" applyAlignment="1">
      <alignment vertical="center"/>
    </xf>
    <xf numFmtId="0" fontId="79" fillId="0" borderId="0" xfId="0" applyFont="1" applyAlignment="1">
      <alignment horizontal="right" indent="3"/>
    </xf>
    <xf numFmtId="169" fontId="5" fillId="0" borderId="0" xfId="5" applyNumberFormat="1" applyFont="1" applyFill="1" applyBorder="1" applyAlignment="1">
      <alignment horizontal="left" vertical="center" indent="4"/>
    </xf>
    <xf numFmtId="168" fontId="5" fillId="0" borderId="0" xfId="5" applyNumberFormat="1" applyFont="1" applyFill="1" applyBorder="1" applyAlignment="1">
      <alignment horizontal="right" vertical="center"/>
    </xf>
    <xf numFmtId="168" fontId="77" fillId="0" borderId="0" xfId="522" applyNumberFormat="1" applyFont="1" applyFill="1" applyAlignment="1" applyProtection="1">
      <alignment vertical="center"/>
    </xf>
    <xf numFmtId="168" fontId="5" fillId="0" borderId="0" xfId="5" applyNumberFormat="1" applyFont="1" applyFill="1" applyAlignment="1">
      <alignment vertical="center"/>
    </xf>
    <xf numFmtId="168" fontId="5" fillId="0" borderId="0" xfId="5" applyNumberFormat="1" applyFont="1" applyFill="1" applyAlignment="1">
      <alignment horizontal="centerContinuous" vertical="center"/>
    </xf>
    <xf numFmtId="168" fontId="5" fillId="0" borderId="0" xfId="5" applyNumberFormat="1" applyFont="1" applyFill="1" applyAlignment="1">
      <alignment horizontal="right" vertical="center"/>
    </xf>
    <xf numFmtId="168" fontId="79" fillId="0" borderId="0" xfId="5" applyNumberFormat="1" applyFont="1" applyFill="1" applyBorder="1" applyAlignment="1">
      <alignment vertical="center"/>
    </xf>
    <xf numFmtId="168" fontId="5" fillId="0" borderId="5" xfId="5" applyNumberFormat="1" applyFont="1" applyFill="1" applyBorder="1" applyAlignment="1">
      <alignment vertical="center"/>
    </xf>
    <xf numFmtId="170" fontId="87" fillId="0" borderId="0" xfId="1" applyNumberFormat="1" applyFont="1" applyFill="1"/>
    <xf numFmtId="0" fontId="5" fillId="0" borderId="0" xfId="0" applyFont="1" applyFill="1" applyBorder="1" applyAlignment="1">
      <alignment horizontal="left" indent="2"/>
    </xf>
    <xf numFmtId="170" fontId="5" fillId="0" borderId="0" xfId="1" applyNumberFormat="1" applyFont="1" applyFill="1"/>
    <xf numFmtId="170" fontId="90" fillId="0" borderId="0" xfId="1" applyNumberFormat="1" applyFont="1" applyFill="1"/>
    <xf numFmtId="170" fontId="78" fillId="0" borderId="0" xfId="1" applyNumberFormat="1" applyFont="1" applyFill="1"/>
    <xf numFmtId="169" fontId="5" fillId="0" borderId="0" xfId="5" applyNumberFormat="1" applyFont="1" applyFill="1"/>
    <xf numFmtId="169" fontId="79" fillId="0" borderId="0" xfId="5" applyNumberFormat="1" applyFont="1" applyFill="1" applyBorder="1"/>
    <xf numFmtId="169" fontId="5" fillId="0" borderId="0" xfId="5" applyNumberFormat="1" applyFont="1" applyFill="1" applyBorder="1" applyAlignment="1">
      <alignment horizontal="center"/>
    </xf>
    <xf numFmtId="169" fontId="93" fillId="0" borderId="0" xfId="5" applyNumberFormat="1" applyFont="1" applyFill="1"/>
    <xf numFmtId="170" fontId="96" fillId="0" borderId="0" xfId="1" applyNumberFormat="1" applyFont="1" applyFill="1"/>
    <xf numFmtId="170" fontId="97" fillId="0" borderId="0" xfId="1" applyNumberFormat="1" applyFont="1" applyFill="1"/>
    <xf numFmtId="170" fontId="79" fillId="0" borderId="0" xfId="1" applyNumberFormat="1" applyFont="1" applyFill="1"/>
    <xf numFmtId="169" fontId="79" fillId="0" borderId="0" xfId="5" applyNumberFormat="1" applyFont="1" applyFill="1" applyBorder="1" applyAlignment="1">
      <alignment horizontal="right"/>
    </xf>
    <xf numFmtId="170" fontId="78" fillId="0" borderId="21" xfId="1" applyNumberFormat="1" applyFont="1" applyFill="1" applyBorder="1"/>
    <xf numFmtId="169" fontId="5" fillId="0" borderId="0" xfId="5" applyNumberFormat="1" applyFont="1" applyFill="1" applyBorder="1" applyAlignment="1">
      <alignment horizontal="left" vertical="center"/>
    </xf>
    <xf numFmtId="170" fontId="93" fillId="0" borderId="0" xfId="1" applyNumberFormat="1" applyFont="1" applyFill="1" applyAlignment="1">
      <alignment vertical="center"/>
    </xf>
    <xf numFmtId="170" fontId="5" fillId="0" borderId="0" xfId="1" applyNumberFormat="1" applyFont="1" applyFill="1" applyAlignment="1">
      <alignment vertical="center"/>
    </xf>
    <xf numFmtId="169" fontId="5" fillId="0" borderId="0" xfId="5" applyNumberFormat="1" applyFont="1" applyFill="1" applyAlignment="1">
      <alignment vertical="center"/>
    </xf>
    <xf numFmtId="170" fontId="78" fillId="0" borderId="38" xfId="1" applyNumberFormat="1" applyFont="1" applyFill="1" applyBorder="1"/>
    <xf numFmtId="169" fontId="5" fillId="0" borderId="0" xfId="5" applyNumberFormat="1" applyFont="1" applyFill="1" applyBorder="1" applyAlignment="1">
      <alignment horizontal="left"/>
    </xf>
    <xf numFmtId="170" fontId="78" fillId="0" borderId="37" xfId="1" applyNumberFormat="1" applyFont="1" applyFill="1" applyBorder="1"/>
    <xf numFmtId="170" fontId="5" fillId="0" borderId="0" xfId="5" applyNumberFormat="1" applyFont="1" applyFill="1"/>
    <xf numFmtId="0" fontId="5" fillId="0" borderId="0" xfId="5" applyFont="1" applyFill="1"/>
    <xf numFmtId="170" fontId="78" fillId="0" borderId="7" xfId="1" applyNumberFormat="1" applyFont="1" applyFill="1" applyBorder="1"/>
    <xf numFmtId="3" fontId="5" fillId="0" borderId="0" xfId="5" applyNumberFormat="1" applyFont="1" applyFill="1"/>
    <xf numFmtId="3" fontId="90" fillId="0" borderId="0" xfId="5" applyNumberFormat="1" applyFont="1" applyFill="1"/>
    <xf numFmtId="0" fontId="77" fillId="0" borderId="0" xfId="522" applyFont="1" applyFill="1" applyAlignment="1" applyProtection="1"/>
    <xf numFmtId="0" fontId="5" fillId="0" borderId="0" xfId="7" applyFont="1" applyFill="1"/>
    <xf numFmtId="0" fontId="78" fillId="0" borderId="0" xfId="0" applyFont="1" applyFill="1"/>
    <xf numFmtId="0" fontId="93" fillId="0" borderId="0" xfId="0" applyNumberFormat="1" applyFont="1" applyFill="1" applyAlignment="1">
      <alignment horizontal="center"/>
    </xf>
    <xf numFmtId="167" fontId="79" fillId="0" borderId="0" xfId="0" applyNumberFormat="1" applyFont="1" applyFill="1"/>
    <xf numFmtId="165" fontId="5" fillId="0" borderId="0" xfId="0" applyNumberFormat="1" applyFont="1" applyFill="1"/>
    <xf numFmtId="167" fontId="5" fillId="0" borderId="0" xfId="4" applyNumberFormat="1" applyFont="1" applyFill="1"/>
    <xf numFmtId="165" fontId="79" fillId="0" borderId="5" xfId="0" applyNumberFormat="1" applyFont="1" applyFill="1" applyBorder="1" applyAlignment="1">
      <alignment horizontal="center"/>
    </xf>
    <xf numFmtId="0" fontId="79" fillId="0" borderId="5" xfId="0" applyFont="1" applyFill="1" applyBorder="1" applyAlignment="1">
      <alignment horizontal="center"/>
    </xf>
    <xf numFmtId="0" fontId="79" fillId="0" borderId="0" xfId="0" applyFont="1" applyFill="1" applyBorder="1" applyAlignment="1">
      <alignment horizontal="center"/>
    </xf>
    <xf numFmtId="0" fontId="93" fillId="0" borderId="0" xfId="0" applyNumberFormat="1" applyFont="1" applyFill="1" applyAlignment="1">
      <alignment horizontal="center" vertical="center"/>
    </xf>
    <xf numFmtId="0" fontId="5" fillId="0" borderId="0" xfId="0" applyFont="1" applyFill="1" applyAlignment="1">
      <alignment vertical="center"/>
    </xf>
    <xf numFmtId="165" fontId="5" fillId="0" borderId="0" xfId="0" applyNumberFormat="1" applyFont="1" applyFill="1" applyBorder="1"/>
    <xf numFmtId="170" fontId="5" fillId="0" borderId="0" xfId="0" applyNumberFormat="1" applyFont="1" applyFill="1"/>
    <xf numFmtId="170" fontId="90" fillId="0" borderId="0" xfId="0" applyNumberFormat="1" applyFont="1" applyFill="1"/>
    <xf numFmtId="0" fontId="79" fillId="0" borderId="0" xfId="0" applyFont="1" applyFill="1"/>
    <xf numFmtId="170" fontId="5" fillId="0" borderId="0" xfId="0" applyNumberFormat="1" applyFont="1" applyFill="1" applyBorder="1" applyAlignment="1">
      <alignment horizontal="right"/>
    </xf>
    <xf numFmtId="0" fontId="5" fillId="0" borderId="0" xfId="0" applyFont="1" applyFill="1" applyAlignment="1">
      <alignment horizontal="left" indent="1"/>
    </xf>
    <xf numFmtId="0" fontId="79" fillId="0" borderId="0" xfId="0" applyFont="1" applyFill="1" applyAlignment="1">
      <alignment horizontal="right" indent="5"/>
    </xf>
    <xf numFmtId="170" fontId="5" fillId="0" borderId="6" xfId="0" applyNumberFormat="1" applyFont="1" applyFill="1" applyBorder="1"/>
    <xf numFmtId="170" fontId="5" fillId="0" borderId="0" xfId="0" applyNumberFormat="1" applyFont="1" applyFill="1" applyBorder="1"/>
    <xf numFmtId="170" fontId="5" fillId="0" borderId="7" xfId="0" applyNumberFormat="1" applyFont="1" applyFill="1" applyBorder="1"/>
    <xf numFmtId="165" fontId="90" fillId="0" borderId="0" xfId="0" applyNumberFormat="1" applyFont="1" applyFill="1"/>
    <xf numFmtId="170" fontId="79" fillId="0" borderId="0" xfId="0" applyNumberFormat="1" applyFont="1" applyFill="1" applyBorder="1" applyAlignment="1">
      <alignment horizontal="center"/>
    </xf>
    <xf numFmtId="170" fontId="5" fillId="0" borderId="5" xfId="0" applyNumberFormat="1" applyFont="1" applyFill="1" applyBorder="1"/>
    <xf numFmtId="0" fontId="93" fillId="0" borderId="0" xfId="0" applyNumberFormat="1" applyFont="1" applyFill="1" applyBorder="1" applyAlignment="1">
      <alignment horizontal="center"/>
    </xf>
    <xf numFmtId="10" fontId="5" fillId="0" borderId="0" xfId="0" applyNumberFormat="1" applyFont="1" applyFill="1"/>
    <xf numFmtId="165" fontId="93" fillId="0" borderId="0" xfId="0" applyNumberFormat="1" applyFont="1" applyFill="1" applyBorder="1"/>
    <xf numFmtId="0" fontId="93" fillId="0" borderId="0" xfId="0" applyFont="1" applyFill="1"/>
    <xf numFmtId="170" fontId="5" fillId="0" borderId="2" xfId="0" applyNumberFormat="1" applyFont="1" applyFill="1" applyBorder="1"/>
    <xf numFmtId="170" fontId="5" fillId="0" borderId="9" xfId="0" applyNumberFormat="1" applyFont="1" applyFill="1" applyBorder="1"/>
    <xf numFmtId="0" fontId="93" fillId="0" borderId="0" xfId="0" applyNumberFormat="1" applyFont="1" applyFill="1" applyAlignment="1">
      <alignment horizontal="left"/>
    </xf>
    <xf numFmtId="193" fontId="5" fillId="0" borderId="0" xfId="0" applyNumberFormat="1" applyFont="1" applyFill="1"/>
    <xf numFmtId="170" fontId="98" fillId="0" borderId="0" xfId="0" applyNumberFormat="1" applyFont="1" applyFill="1"/>
    <xf numFmtId="0" fontId="98" fillId="0" borderId="0" xfId="0" applyFont="1" applyFill="1"/>
    <xf numFmtId="0" fontId="79" fillId="0" borderId="0" xfId="12" applyFont="1" applyFill="1" applyAlignment="1" applyProtection="1">
      <alignment vertical="center"/>
    </xf>
    <xf numFmtId="0" fontId="79" fillId="0" borderId="0" xfId="0" applyFont="1" applyFill="1" applyAlignment="1">
      <alignment horizontal="right"/>
    </xf>
    <xf numFmtId="170" fontId="5" fillId="0" borderId="0" xfId="0" applyNumberFormat="1" applyFont="1" applyFill="1" applyBorder="1" applyAlignment="1">
      <alignment horizontal="right" vertical="center"/>
    </xf>
    <xf numFmtId="0" fontId="79" fillId="0" borderId="0" xfId="0" applyNumberFormat="1" applyFont="1" applyFill="1" applyBorder="1" applyAlignment="1">
      <alignment horizontal="center" vertical="center"/>
    </xf>
    <xf numFmtId="173" fontId="5" fillId="0" borderId="0" xfId="0" applyNumberFormat="1" applyFont="1" applyFill="1"/>
    <xf numFmtId="173" fontId="5" fillId="0" borderId="0" xfId="0" applyNumberFormat="1" applyFont="1" applyFill="1" applyBorder="1"/>
    <xf numFmtId="170" fontId="5" fillId="0" borderId="0" xfId="0" applyNumberFormat="1" applyFont="1" applyFill="1" applyBorder="1" applyAlignment="1">
      <alignment vertical="center"/>
    </xf>
    <xf numFmtId="170" fontId="5" fillId="0" borderId="0" xfId="0" applyNumberFormat="1" applyFont="1" applyFill="1" applyAlignment="1">
      <alignment vertical="center"/>
    </xf>
    <xf numFmtId="0" fontId="79" fillId="0" borderId="0" xfId="0" applyFont="1" applyFill="1" applyAlignment="1">
      <alignment horizontal="right" indent="4"/>
    </xf>
    <xf numFmtId="170" fontId="5" fillId="0" borderId="7" xfId="0" applyNumberFormat="1" applyFont="1" applyFill="1" applyBorder="1" applyAlignment="1">
      <alignment vertical="center"/>
    </xf>
    <xf numFmtId="170" fontId="90" fillId="0" borderId="0" xfId="0" applyNumberFormat="1" applyFont="1" applyFill="1" applyAlignment="1">
      <alignment vertical="center"/>
    </xf>
    <xf numFmtId="165" fontId="5" fillId="0" borderId="0" xfId="0" applyNumberFormat="1" applyFont="1" applyFill="1" applyAlignment="1">
      <alignment vertical="center"/>
    </xf>
    <xf numFmtId="0" fontId="90" fillId="0" borderId="0" xfId="0" applyFont="1" applyFill="1" applyAlignment="1">
      <alignment vertical="center"/>
    </xf>
    <xf numFmtId="0" fontId="5" fillId="0" borderId="0" xfId="0" applyFont="1" applyFill="1" applyBorder="1" applyAlignment="1">
      <alignment vertical="center"/>
    </xf>
    <xf numFmtId="165" fontId="90" fillId="0" borderId="0" xfId="0" applyNumberFormat="1" applyFont="1" applyFill="1" applyAlignment="1">
      <alignment vertical="center"/>
    </xf>
    <xf numFmtId="170" fontId="79" fillId="0" borderId="0" xfId="0" applyNumberFormat="1" applyFont="1" applyFill="1" applyBorder="1" applyAlignment="1">
      <alignment vertical="center"/>
    </xf>
    <xf numFmtId="10" fontId="5" fillId="0" borderId="0" xfId="3" applyNumberFormat="1" applyFont="1" applyFill="1" applyAlignment="1">
      <alignment vertical="center"/>
    </xf>
    <xf numFmtId="172" fontId="78" fillId="0" borderId="0" xfId="0" applyNumberFormat="1" applyFont="1"/>
    <xf numFmtId="172" fontId="87" fillId="0" borderId="0" xfId="1" applyNumberFormat="1" applyFont="1" applyFill="1"/>
    <xf numFmtId="172" fontId="87" fillId="0" borderId="0" xfId="1" applyNumberFormat="1" applyFont="1" applyFill="1" applyBorder="1"/>
    <xf numFmtId="172" fontId="78" fillId="0" borderId="0" xfId="1" applyNumberFormat="1" applyFont="1" applyFill="1"/>
    <xf numFmtId="172" fontId="78" fillId="0" borderId="0" xfId="1" applyNumberFormat="1" applyFont="1" applyFill="1" applyBorder="1"/>
    <xf numFmtId="169" fontId="79" fillId="0" borderId="0" xfId="5" applyNumberFormat="1" applyFont="1" applyFill="1" applyAlignment="1">
      <alignment vertical="center"/>
    </xf>
    <xf numFmtId="172" fontId="78" fillId="0" borderId="21" xfId="1" applyNumberFormat="1" applyFont="1" applyFill="1" applyBorder="1"/>
    <xf numFmtId="0" fontId="87" fillId="0" borderId="0" xfId="0" applyFont="1" applyFill="1"/>
    <xf numFmtId="0" fontId="87" fillId="0" borderId="0" xfId="0" applyFont="1" applyFill="1" applyBorder="1"/>
    <xf numFmtId="169" fontId="79" fillId="0" borderId="0" xfId="5" applyNumberFormat="1" applyFont="1" applyFill="1" applyBorder="1" applyAlignment="1">
      <alignment vertical="center"/>
    </xf>
    <xf numFmtId="172" fontId="5" fillId="0" borderId="0" xfId="1" applyNumberFormat="1" applyFont="1" applyFill="1"/>
    <xf numFmtId="172" fontId="5" fillId="0" borderId="0" xfId="1" applyNumberFormat="1" applyFont="1" applyFill="1" applyBorder="1"/>
    <xf numFmtId="0" fontId="94" fillId="0" borderId="0" xfId="0" applyFont="1" applyFill="1" applyBorder="1" applyAlignment="1">
      <alignment horizontal="left" indent="2"/>
    </xf>
    <xf numFmtId="168" fontId="93" fillId="0" borderId="0" xfId="6" quotePrefix="1" applyNumberFormat="1" applyFont="1" applyFill="1" applyBorder="1" applyAlignment="1">
      <alignment horizontal="center" vertical="center" wrapText="1"/>
    </xf>
    <xf numFmtId="0" fontId="78" fillId="0" borderId="0" xfId="0" applyFont="1" applyFill="1" applyBorder="1"/>
    <xf numFmtId="172" fontId="78" fillId="0" borderId="0" xfId="0" applyNumberFormat="1" applyFont="1" applyFill="1"/>
    <xf numFmtId="169" fontId="78" fillId="0" borderId="0" xfId="0" applyNumberFormat="1" applyFont="1"/>
    <xf numFmtId="0" fontId="83" fillId="74" borderId="0" xfId="12" quotePrefix="1" applyFont="1" applyFill="1" applyAlignment="1" applyProtection="1">
      <alignment vertical="center"/>
    </xf>
    <xf numFmtId="3" fontId="78" fillId="0" borderId="0" xfId="0" applyNumberFormat="1" applyFont="1" applyFill="1" applyBorder="1"/>
    <xf numFmtId="0" fontId="78" fillId="0" borderId="6" xfId="0" applyFont="1" applyFill="1" applyBorder="1" applyAlignment="1">
      <alignment horizontal="center"/>
    </xf>
    <xf numFmtId="3" fontId="78" fillId="0" borderId="0" xfId="0" applyNumberFormat="1" applyFont="1" applyFill="1"/>
    <xf numFmtId="3" fontId="5" fillId="0" borderId="0" xfId="7" applyNumberFormat="1" applyFont="1" applyFill="1"/>
    <xf numFmtId="170" fontId="78" fillId="0" borderId="0" xfId="0" applyNumberFormat="1" applyFont="1" applyFill="1"/>
    <xf numFmtId="170" fontId="78" fillId="0" borderId="0" xfId="0" applyNumberFormat="1" applyFont="1"/>
    <xf numFmtId="170" fontId="78" fillId="0" borderId="0" xfId="0" applyNumberFormat="1" applyFont="1" applyFill="1" applyAlignment="1">
      <alignment horizontal="right"/>
    </xf>
    <xf numFmtId="170" fontId="78" fillId="0" borderId="5" xfId="0" applyNumberFormat="1" applyFont="1" applyFill="1" applyBorder="1"/>
    <xf numFmtId="170" fontId="5" fillId="0" borderId="0" xfId="7" applyNumberFormat="1" applyFont="1" applyFill="1"/>
    <xf numFmtId="170" fontId="87" fillId="0" borderId="5" xfId="0" applyNumberFormat="1" applyFont="1" applyFill="1" applyBorder="1"/>
    <xf numFmtId="170" fontId="78" fillId="0" borderId="0" xfId="0" applyNumberFormat="1" applyFont="1" applyFill="1" applyBorder="1"/>
    <xf numFmtId="170" fontId="79" fillId="0" borderId="5" xfId="7" applyNumberFormat="1" applyFont="1" applyFill="1" applyBorder="1"/>
    <xf numFmtId="170" fontId="78" fillId="0" borderId="7" xfId="0" applyNumberFormat="1" applyFont="1" applyFill="1" applyBorder="1"/>
    <xf numFmtId="3" fontId="87" fillId="0" borderId="0" xfId="0" applyNumberFormat="1" applyFont="1" applyFill="1" applyBorder="1"/>
    <xf numFmtId="0" fontId="79" fillId="0" borderId="0" xfId="0" applyFont="1" applyFill="1" applyBorder="1"/>
    <xf numFmtId="0" fontId="78" fillId="0" borderId="6" xfId="0" applyFont="1" applyBorder="1" applyAlignment="1">
      <alignment horizontal="center"/>
    </xf>
    <xf numFmtId="0" fontId="5" fillId="0" borderId="8" xfId="234" applyFont="1" applyFill="1" applyBorder="1"/>
    <xf numFmtId="0" fontId="79" fillId="0" borderId="0" xfId="0" applyFont="1"/>
    <xf numFmtId="170" fontId="78" fillId="0" borderId="40" xfId="1" applyNumberFormat="1" applyFont="1" applyFill="1" applyBorder="1"/>
    <xf numFmtId="169" fontId="78" fillId="0" borderId="0" xfId="0" applyNumberFormat="1" applyFont="1" applyFill="1"/>
    <xf numFmtId="0" fontId="5" fillId="0" borderId="0" xfId="0" applyFont="1" applyFill="1" applyBorder="1" applyAlignment="1">
      <alignment horizontal="center"/>
    </xf>
    <xf numFmtId="169" fontId="5" fillId="0" borderId="0" xfId="0" quotePrefix="1" applyNumberFormat="1" applyFont="1" applyFill="1" applyBorder="1"/>
    <xf numFmtId="169" fontId="5" fillId="0" borderId="0" xfId="0" applyNumberFormat="1" applyFont="1" applyFill="1" applyBorder="1"/>
    <xf numFmtId="169" fontId="79" fillId="0" borderId="0" xfId="0" applyNumberFormat="1" applyFont="1" applyFill="1" applyBorder="1"/>
    <xf numFmtId="169" fontId="5" fillId="0" borderId="0" xfId="0" applyNumberFormat="1" applyFont="1" applyFill="1" applyBorder="1" applyAlignment="1">
      <alignment horizontal="left" indent="1"/>
    </xf>
    <xf numFmtId="169" fontId="5" fillId="0" borderId="6" xfId="0" applyNumberFormat="1" applyFont="1" applyFill="1" applyBorder="1"/>
    <xf numFmtId="169" fontId="5" fillId="0" borderId="7" xfId="0" applyNumberFormat="1" applyFont="1" applyFill="1" applyBorder="1"/>
    <xf numFmtId="0" fontId="5" fillId="0" borderId="0" xfId="11" applyFont="1" applyFill="1"/>
    <xf numFmtId="0" fontId="5" fillId="0" borderId="0" xfId="11" applyFont="1" applyFill="1" applyBorder="1"/>
    <xf numFmtId="0" fontId="79" fillId="0" borderId="2" xfId="0" applyNumberFormat="1" applyFont="1" applyFill="1" applyBorder="1" applyAlignment="1">
      <alignment horizontal="center"/>
    </xf>
    <xf numFmtId="0" fontId="79" fillId="0" borderId="0" xfId="0" applyNumberFormat="1" applyFont="1" applyFill="1" applyBorder="1" applyAlignment="1">
      <alignment horizontal="center"/>
    </xf>
    <xf numFmtId="169" fontId="5" fillId="0" borderId="0" xfId="11" applyNumberFormat="1" applyFont="1" applyFill="1"/>
    <xf numFmtId="0" fontId="78" fillId="0" borderId="0" xfId="0" applyFont="1" applyFill="1" applyAlignment="1">
      <alignment horizontal="center"/>
    </xf>
    <xf numFmtId="0" fontId="5" fillId="0" borderId="0" xfId="0" applyNumberFormat="1" applyFont="1" applyFill="1" applyAlignment="1">
      <alignment horizontal="right" indent="1"/>
    </xf>
    <xf numFmtId="0" fontId="99" fillId="0" borderId="0" xfId="11" applyFont="1" applyFill="1"/>
    <xf numFmtId="0" fontId="79" fillId="0" borderId="0" xfId="0" applyFont="1" applyFill="1" applyAlignment="1">
      <alignment horizontal="right" indent="2"/>
    </xf>
    <xf numFmtId="1" fontId="79" fillId="0" borderId="6" xfId="0" applyNumberFormat="1" applyFont="1" applyFill="1" applyBorder="1" applyAlignment="1">
      <alignment horizontal="right" indent="1"/>
    </xf>
    <xf numFmtId="10" fontId="79" fillId="0" borderId="7" xfId="0" applyNumberFormat="1" applyFont="1" applyFill="1" applyBorder="1" applyAlignment="1">
      <alignment horizontal="right" indent="1"/>
    </xf>
    <xf numFmtId="10" fontId="5" fillId="0" borderId="0" xfId="3" applyNumberFormat="1" applyFont="1" applyFill="1"/>
    <xf numFmtId="0" fontId="79" fillId="0" borderId="6" xfId="0" applyNumberFormat="1" applyFont="1" applyFill="1" applyBorder="1" applyAlignment="1">
      <alignment horizontal="center" vertical="center"/>
    </xf>
    <xf numFmtId="0" fontId="79" fillId="0" borderId="0" xfId="0" applyFont="1" applyFill="1" applyAlignment="1">
      <alignment horizontal="right" indent="1"/>
    </xf>
    <xf numFmtId="0" fontId="5" fillId="0" borderId="0" xfId="0" applyFont="1" applyFill="1" applyAlignment="1"/>
    <xf numFmtId="0" fontId="79" fillId="0" borderId="0" xfId="0" applyFont="1" applyFill="1" applyAlignment="1"/>
    <xf numFmtId="0" fontId="79" fillId="0" borderId="0" xfId="0" applyFont="1" applyFill="1" applyBorder="1" applyAlignment="1"/>
    <xf numFmtId="0" fontId="79" fillId="0" borderId="0" xfId="0" applyFont="1" applyFill="1" applyBorder="1" applyAlignment="1">
      <alignment horizontal="right"/>
    </xf>
    <xf numFmtId="170" fontId="90" fillId="0" borderId="0" xfId="2" applyNumberFormat="1" applyFont="1" applyFill="1"/>
    <xf numFmtId="170" fontId="92" fillId="0" borderId="0" xfId="0" applyNumberFormat="1" applyFont="1" applyFill="1"/>
    <xf numFmtId="0" fontId="79" fillId="0" borderId="0" xfId="0" applyFont="1" applyFill="1" applyAlignment="1">
      <alignment horizontal="left" indent="1"/>
    </xf>
    <xf numFmtId="0" fontId="79" fillId="0" borderId="0" xfId="0" applyFont="1" applyAlignment="1"/>
    <xf numFmtId="0" fontId="79" fillId="0" borderId="0" xfId="12" quotePrefix="1" applyFont="1" applyAlignment="1" applyProtection="1">
      <alignment vertical="center"/>
    </xf>
    <xf numFmtId="165" fontId="5" fillId="0" borderId="0" xfId="0" applyNumberFormat="1" applyFont="1"/>
    <xf numFmtId="0" fontId="5" fillId="0" borderId="0" xfId="0" applyFont="1"/>
    <xf numFmtId="170" fontId="5" fillId="0" borderId="0" xfId="0" applyNumberFormat="1" applyFont="1"/>
    <xf numFmtId="0" fontId="5" fillId="0" borderId="0" xfId="0" applyFont="1" applyAlignment="1">
      <alignment horizontal="left" indent="2"/>
    </xf>
    <xf numFmtId="16" fontId="5" fillId="0" borderId="0" xfId="0" applyNumberFormat="1" applyFont="1" applyAlignment="1">
      <alignment horizontal="left" indent="2"/>
    </xf>
    <xf numFmtId="170" fontId="5" fillId="0" borderId="38" xfId="0" applyNumberFormat="1" applyFont="1" applyFill="1" applyBorder="1" applyAlignment="1">
      <alignment horizontal="right"/>
    </xf>
    <xf numFmtId="170" fontId="5" fillId="0" borderId="7" xfId="0" applyNumberFormat="1" applyFont="1" applyBorder="1"/>
    <xf numFmtId="0" fontId="100" fillId="0" borderId="0" xfId="0" applyFont="1" applyBorder="1" applyAlignment="1">
      <alignment horizontal="center" vertical="center"/>
    </xf>
    <xf numFmtId="168" fontId="5" fillId="0" borderId="0" xfId="5" applyNumberFormat="1" applyFont="1" applyFill="1" applyBorder="1" applyAlignment="1">
      <alignment horizontal="center" vertical="center"/>
    </xf>
    <xf numFmtId="0" fontId="5" fillId="73" borderId="3" xfId="5" applyNumberFormat="1" applyFont="1" applyFill="1" applyBorder="1" applyAlignment="1">
      <alignment horizontal="center" vertical="center"/>
    </xf>
    <xf numFmtId="168" fontId="79" fillId="73" borderId="0" xfId="6" applyNumberFormat="1" applyFont="1" applyFill="1" applyBorder="1" applyAlignment="1">
      <alignment horizontal="center" vertical="center" wrapText="1"/>
    </xf>
    <xf numFmtId="0" fontId="79" fillId="73" borderId="2" xfId="5" applyNumberFormat="1" applyFont="1" applyFill="1" applyBorder="1" applyAlignment="1">
      <alignment horizontal="center" vertical="center"/>
    </xf>
    <xf numFmtId="0" fontId="79" fillId="73" borderId="2" xfId="5" applyNumberFormat="1" applyFont="1" applyFill="1" applyBorder="1" applyAlignment="1">
      <alignment horizontal="center" vertical="center"/>
    </xf>
    <xf numFmtId="0" fontId="79" fillId="0" borderId="2" xfId="0" applyNumberFormat="1" applyFont="1" applyFill="1" applyBorder="1" applyAlignment="1">
      <alignment horizontal="center" vertical="center"/>
    </xf>
    <xf numFmtId="0" fontId="83" fillId="74" borderId="0" xfId="12" quotePrefix="1" applyFont="1" applyFill="1" applyAlignment="1" applyProtection="1">
      <alignment horizontal="left" vertical="center"/>
    </xf>
    <xf numFmtId="168" fontId="79" fillId="73" borderId="2" xfId="6" applyNumberFormat="1" applyFont="1" applyFill="1" applyBorder="1" applyAlignment="1">
      <alignment horizontal="center" vertical="center" wrapText="1"/>
    </xf>
    <xf numFmtId="169" fontId="87" fillId="0" borderId="0" xfId="0" applyNumberFormat="1" applyFont="1" applyFill="1" applyAlignment="1">
      <alignment vertical="center"/>
    </xf>
    <xf numFmtId="0" fontId="5" fillId="0" borderId="0" xfId="11" applyFont="1" applyFill="1" applyAlignment="1">
      <alignment vertical="center"/>
    </xf>
    <xf numFmtId="0" fontId="5" fillId="0" borderId="0" xfId="0" applyFont="1" applyFill="1" applyBorder="1" applyAlignment="1">
      <alignment vertical="center" wrapText="1"/>
    </xf>
    <xf numFmtId="0" fontId="5" fillId="0" borderId="0" xfId="0" applyFont="1" applyFill="1" applyAlignment="1">
      <alignment vertical="center" wrapText="1"/>
    </xf>
    <xf numFmtId="0" fontId="101" fillId="0" borderId="0" xfId="235" applyFont="1"/>
    <xf numFmtId="0" fontId="45" fillId="0" borderId="0" xfId="509" applyNumberFormat="1" applyAlignment="1" applyProtection="1"/>
    <xf numFmtId="195" fontId="102" fillId="76" borderId="0" xfId="510" applyNumberFormat="1" applyFont="1" applyFill="1"/>
    <xf numFmtId="0" fontId="103" fillId="0" borderId="0" xfId="235" applyFont="1" applyAlignment="1">
      <alignment vertical="center" wrapText="1"/>
    </xf>
    <xf numFmtId="0" fontId="104" fillId="0" borderId="0" xfId="235" applyFont="1"/>
    <xf numFmtId="0" fontId="105" fillId="0" borderId="0" xfId="235" applyFont="1"/>
    <xf numFmtId="0" fontId="3" fillId="0" borderId="0" xfId="235"/>
    <xf numFmtId="0" fontId="108" fillId="0" borderId="0" xfId="235" applyFont="1"/>
    <xf numFmtId="0" fontId="108" fillId="0" borderId="52" xfId="235" applyFont="1" applyBorder="1"/>
    <xf numFmtId="0" fontId="110" fillId="0" borderId="52" xfId="235" applyFont="1" applyBorder="1"/>
    <xf numFmtId="0" fontId="110" fillId="77" borderId="52" xfId="235" applyFont="1" applyFill="1" applyBorder="1"/>
    <xf numFmtId="0" fontId="108" fillId="0" borderId="52" xfId="235" quotePrefix="1" applyFont="1" applyBorder="1" applyAlignment="1">
      <alignment horizontal="left"/>
    </xf>
    <xf numFmtId="0" fontId="108" fillId="0" borderId="50" xfId="235" applyFont="1" applyFill="1" applyBorder="1" applyAlignment="1">
      <alignment horizontal="left"/>
    </xf>
    <xf numFmtId="0" fontId="108" fillId="0" borderId="50" xfId="235" quotePrefix="1" applyFont="1" applyFill="1" applyBorder="1" applyAlignment="1">
      <alignment horizontal="left"/>
    </xf>
    <xf numFmtId="0" fontId="108" fillId="0" borderId="51" xfId="235" quotePrefix="1" applyFont="1" applyFill="1" applyBorder="1" applyAlignment="1">
      <alignment horizontal="left"/>
    </xf>
    <xf numFmtId="0" fontId="108" fillId="0" borderId="52" xfId="235" quotePrefix="1" applyFont="1" applyFill="1" applyBorder="1" applyAlignment="1">
      <alignment horizontal="left"/>
    </xf>
    <xf numFmtId="0" fontId="107" fillId="0" borderId="51" xfId="235" quotePrefix="1" applyFont="1" applyFill="1" applyBorder="1" applyAlignment="1">
      <alignment horizontal="right"/>
    </xf>
    <xf numFmtId="0" fontId="108" fillId="0" borderId="50" xfId="235" applyFont="1" applyFill="1" applyBorder="1" applyAlignment="1">
      <alignment horizontal="right"/>
    </xf>
    <xf numFmtId="0" fontId="108" fillId="0" borderId="51" xfId="235" applyFont="1" applyFill="1" applyBorder="1" applyAlignment="1">
      <alignment horizontal="right"/>
    </xf>
    <xf numFmtId="0" fontId="108" fillId="0" borderId="52" xfId="235" applyFont="1" applyFill="1" applyBorder="1" applyAlignment="1">
      <alignment horizontal="right"/>
    </xf>
    <xf numFmtId="0" fontId="107" fillId="0" borderId="50" xfId="235" quotePrefix="1" applyFont="1" applyFill="1" applyBorder="1" applyAlignment="1">
      <alignment horizontal="left"/>
    </xf>
    <xf numFmtId="0" fontId="107" fillId="0" borderId="52" xfId="235" quotePrefix="1" applyFont="1" applyFill="1" applyBorder="1" applyAlignment="1">
      <alignment horizontal="left"/>
    </xf>
    <xf numFmtId="0" fontId="108" fillId="0" borderId="44" xfId="235" applyFont="1" applyBorder="1"/>
    <xf numFmtId="0" fontId="108" fillId="0" borderId="45" xfId="235" applyFont="1" applyBorder="1"/>
    <xf numFmtId="0" fontId="108" fillId="0" borderId="46" xfId="235" applyFont="1" applyBorder="1"/>
    <xf numFmtId="0" fontId="109" fillId="0" borderId="0" xfId="235" quotePrefix="1" applyFont="1" applyAlignment="1">
      <alignment horizontal="left"/>
    </xf>
    <xf numFmtId="0" fontId="71" fillId="0" borderId="0" xfId="522" applyFont="1" applyAlignment="1" applyProtection="1"/>
    <xf numFmtId="194" fontId="78" fillId="0" borderId="0" xfId="511" applyFont="1"/>
    <xf numFmtId="3" fontId="78" fillId="0" borderId="0" xfId="511" applyNumberFormat="1" applyFont="1"/>
    <xf numFmtId="0" fontId="78" fillId="0" borderId="0" xfId="511" applyNumberFormat="1" applyFont="1"/>
    <xf numFmtId="196" fontId="78" fillId="0" borderId="79" xfId="511" applyNumberFormat="1" applyFont="1" applyBorder="1"/>
    <xf numFmtId="196" fontId="5" fillId="0" borderId="61" xfId="511" applyNumberFormat="1" applyFont="1" applyFill="1" applyBorder="1" applyAlignment="1" applyProtection="1">
      <alignment horizontal="left" indent="1"/>
    </xf>
    <xf numFmtId="0" fontId="5" fillId="0" borderId="61" xfId="0" applyFont="1" applyFill="1" applyBorder="1" applyAlignment="1">
      <alignment horizontal="left" indent="2"/>
    </xf>
    <xf numFmtId="0" fontId="5" fillId="0" borderId="61" xfId="0" applyFont="1" applyFill="1" applyBorder="1" applyAlignment="1">
      <alignment horizontal="left" indent="1"/>
    </xf>
    <xf numFmtId="196" fontId="78" fillId="0" borderId="79" xfId="511" applyNumberFormat="1" applyFont="1" applyBorder="1" applyAlignment="1">
      <alignment horizontal="right"/>
    </xf>
    <xf numFmtId="194" fontId="5" fillId="0" borderId="0" xfId="511" applyFont="1" applyFill="1" applyBorder="1" applyAlignment="1">
      <alignment horizontal="right" vertical="center"/>
    </xf>
    <xf numFmtId="194" fontId="78" fillId="0" borderId="0" xfId="511" applyFont="1" applyFill="1"/>
    <xf numFmtId="194" fontId="79" fillId="0" borderId="0" xfId="511" applyFont="1" applyFill="1" applyAlignment="1">
      <alignment horizontal="center" vertical="center" wrapText="1"/>
    </xf>
    <xf numFmtId="0" fontId="77" fillId="0" borderId="0" xfId="512" applyNumberFormat="1" applyFont="1" applyAlignment="1" applyProtection="1"/>
    <xf numFmtId="168" fontId="5" fillId="0" borderId="0" xfId="5" applyNumberFormat="1" applyFont="1" applyFill="1" applyBorder="1" applyAlignment="1">
      <alignment horizontal="center" vertical="center"/>
    </xf>
    <xf numFmtId="168" fontId="5" fillId="0" borderId="0" xfId="5" applyNumberFormat="1" applyFont="1" applyFill="1" applyAlignment="1">
      <alignment horizontal="center" vertical="center"/>
    </xf>
    <xf numFmtId="0" fontId="111" fillId="0" borderId="49" xfId="514" quotePrefix="1" applyFont="1" applyBorder="1" applyAlignment="1">
      <alignment horizontal="center" vertical="center" wrapText="1"/>
    </xf>
    <xf numFmtId="0" fontId="40" fillId="0" borderId="0" xfId="514" applyFont="1" applyAlignment="1">
      <alignment horizontal="center"/>
    </xf>
    <xf numFmtId="0" fontId="40" fillId="0" borderId="81" xfId="514" applyFont="1" applyBorder="1" applyAlignment="1">
      <alignment horizontal="center"/>
    </xf>
    <xf numFmtId="0" fontId="111" fillId="0" borderId="48" xfId="514" applyFont="1" applyFill="1" applyBorder="1" applyAlignment="1">
      <alignment horizontal="center" vertical="center" wrapText="1"/>
    </xf>
    <xf numFmtId="0" fontId="111" fillId="0" borderId="48" xfId="514" quotePrefix="1" applyFont="1" applyFill="1" applyBorder="1" applyAlignment="1">
      <alignment horizontal="center" vertical="center" wrapText="1"/>
    </xf>
    <xf numFmtId="0" fontId="111" fillId="0" borderId="48" xfId="514" applyFont="1" applyBorder="1" applyAlignment="1">
      <alignment horizontal="center" vertical="center" wrapText="1"/>
    </xf>
    <xf numFmtId="0" fontId="114" fillId="0" borderId="46" xfId="514" applyFont="1" applyBorder="1" applyAlignment="1">
      <alignment horizontal="center"/>
    </xf>
    <xf numFmtId="0" fontId="114" fillId="0" borderId="45" xfId="514" applyFont="1" applyBorder="1" applyAlignment="1">
      <alignment horizontal="center"/>
    </xf>
    <xf numFmtId="0" fontId="108" fillId="0" borderId="51" xfId="514" applyFont="1" applyBorder="1"/>
    <xf numFmtId="0" fontId="108" fillId="0" borderId="52" xfId="514" applyFont="1" applyBorder="1"/>
    <xf numFmtId="0" fontId="108" fillId="0" borderId="53" xfId="514" applyFont="1" applyBorder="1"/>
    <xf numFmtId="0" fontId="108" fillId="0" borderId="54" xfId="514" applyFont="1" applyBorder="1"/>
    <xf numFmtId="0" fontId="108" fillId="0" borderId="55" xfId="514" applyFont="1" applyBorder="1"/>
    <xf numFmtId="0" fontId="108" fillId="0" borderId="43" xfId="514" applyFont="1" applyBorder="1"/>
    <xf numFmtId="0" fontId="108" fillId="0" borderId="42" xfId="514" applyFont="1" applyBorder="1"/>
    <xf numFmtId="0" fontId="108" fillId="0" borderId="56" xfId="514" applyFont="1" applyBorder="1"/>
    <xf numFmtId="0" fontId="108" fillId="0" borderId="57" xfId="514" applyFont="1" applyBorder="1"/>
    <xf numFmtId="0" fontId="108" fillId="0" borderId="58" xfId="514" applyFont="1" applyBorder="1"/>
    <xf numFmtId="0" fontId="108" fillId="0" borderId="59" xfId="514" applyFont="1" applyBorder="1"/>
    <xf numFmtId="0" fontId="108" fillId="0" borderId="60" xfId="514" applyFont="1" applyBorder="1"/>
    <xf numFmtId="0" fontId="108" fillId="0" borderId="79" xfId="514" applyFont="1" applyBorder="1"/>
    <xf numFmtId="0" fontId="108" fillId="0" borderId="61" xfId="514" applyFont="1" applyBorder="1"/>
    <xf numFmtId="0" fontId="108" fillId="73" borderId="61" xfId="514" applyFont="1" applyFill="1" applyBorder="1"/>
    <xf numFmtId="0" fontId="108" fillId="0" borderId="62" xfId="514" applyFont="1" applyBorder="1"/>
    <xf numFmtId="0" fontId="108" fillId="77" borderId="79" xfId="514" applyFont="1" applyFill="1" applyBorder="1"/>
    <xf numFmtId="0" fontId="108" fillId="77" borderId="61" xfId="514" applyFont="1" applyFill="1" applyBorder="1"/>
    <xf numFmtId="0" fontId="108" fillId="77" borderId="62" xfId="514" applyFont="1" applyFill="1" applyBorder="1"/>
    <xf numFmtId="0" fontId="108" fillId="77" borderId="52" xfId="514" applyFont="1" applyFill="1" applyBorder="1"/>
    <xf numFmtId="0" fontId="108" fillId="77" borderId="51" xfId="514" applyFont="1" applyFill="1" applyBorder="1"/>
    <xf numFmtId="0" fontId="108" fillId="0" borderId="63" xfId="514" applyFont="1" applyBorder="1"/>
    <xf numFmtId="0" fontId="108" fillId="0" borderId="64" xfId="514" applyFont="1" applyBorder="1"/>
    <xf numFmtId="0" fontId="108" fillId="73" borderId="64" xfId="514" applyFont="1" applyFill="1" applyBorder="1"/>
    <xf numFmtId="0" fontId="108" fillId="0" borderId="65" xfId="514" applyFont="1" applyBorder="1"/>
    <xf numFmtId="0" fontId="108" fillId="0" borderId="66" xfId="514" applyFont="1" applyBorder="1"/>
    <xf numFmtId="0" fontId="108" fillId="0" borderId="67" xfId="514" applyFont="1" applyBorder="1"/>
    <xf numFmtId="0" fontId="108" fillId="0" borderId="68" xfId="514" applyFont="1" applyBorder="1"/>
    <xf numFmtId="0" fontId="108" fillId="0" borderId="69" xfId="514" applyFont="1" applyBorder="1"/>
    <xf numFmtId="0" fontId="108" fillId="73" borderId="69" xfId="514" applyFont="1" applyFill="1" applyBorder="1"/>
    <xf numFmtId="0" fontId="108" fillId="0" borderId="70" xfId="514" applyFont="1" applyBorder="1"/>
    <xf numFmtId="0" fontId="108" fillId="0" borderId="71" xfId="514" applyFont="1" applyBorder="1"/>
    <xf numFmtId="0" fontId="108" fillId="0" borderId="72" xfId="514" applyFont="1" applyBorder="1"/>
    <xf numFmtId="0" fontId="108" fillId="0" borderId="73" xfId="514" applyFont="1" applyBorder="1"/>
    <xf numFmtId="0" fontId="108" fillId="0" borderId="74" xfId="514" applyFont="1" applyBorder="1"/>
    <xf numFmtId="0" fontId="108" fillId="0" borderId="75" xfId="514" applyFont="1" applyBorder="1"/>
    <xf numFmtId="0" fontId="108" fillId="0" borderId="76" xfId="514" applyFont="1" applyBorder="1"/>
    <xf numFmtId="0" fontId="108" fillId="0" borderId="77" xfId="514" applyFont="1" applyBorder="1"/>
    <xf numFmtId="0" fontId="108" fillId="0" borderId="78" xfId="514" applyFont="1" applyBorder="1"/>
    <xf numFmtId="0" fontId="108" fillId="0" borderId="45" xfId="514" applyFont="1" applyBorder="1"/>
    <xf numFmtId="0" fontId="108" fillId="0" borderId="46" xfId="514" applyFont="1" applyBorder="1"/>
    <xf numFmtId="0" fontId="108" fillId="0" borderId="47" xfId="514" applyFont="1" applyBorder="1"/>
    <xf numFmtId="0" fontId="108" fillId="0" borderId="48" xfId="514" applyFont="1" applyBorder="1"/>
    <xf numFmtId="0" fontId="108" fillId="0" borderId="49" xfId="514" applyFont="1" applyBorder="1"/>
    <xf numFmtId="0" fontId="112" fillId="0" borderId="52" xfId="235" applyFont="1" applyBorder="1" applyAlignment="1"/>
    <xf numFmtId="3" fontId="79" fillId="0" borderId="21" xfId="14" applyNumberFormat="1" applyFont="1" applyBorder="1"/>
    <xf numFmtId="168" fontId="83" fillId="74" borderId="0" xfId="5" applyNumberFormat="1" applyFont="1" applyFill="1" applyBorder="1" applyAlignment="1">
      <alignment vertical="center" wrapText="1"/>
    </xf>
    <xf numFmtId="168" fontId="83" fillId="74" borderId="0" xfId="5" applyNumberFormat="1" applyFont="1" applyFill="1" applyBorder="1" applyAlignment="1">
      <alignment vertical="center"/>
    </xf>
    <xf numFmtId="168" fontId="83" fillId="74" borderId="0" xfId="5" applyNumberFormat="1" applyFont="1" applyFill="1" applyBorder="1" applyAlignment="1">
      <alignment horizontal="center" vertical="center" wrapText="1"/>
    </xf>
    <xf numFmtId="169" fontId="91" fillId="0" borderId="0" xfId="5" applyNumberFormat="1" applyFont="1" applyFill="1" applyBorder="1" applyAlignment="1">
      <alignment horizontal="center" vertical="center"/>
    </xf>
    <xf numFmtId="169" fontId="79" fillId="0" borderId="0" xfId="5" applyNumberFormat="1" applyFont="1" applyFill="1" applyBorder="1" applyAlignment="1">
      <alignment horizontal="center" vertical="center"/>
    </xf>
    <xf numFmtId="0" fontId="95" fillId="0" borderId="0" xfId="0" applyFont="1" applyFill="1" applyBorder="1" applyAlignment="1">
      <alignment horizontal="center"/>
    </xf>
    <xf numFmtId="168" fontId="79" fillId="73" borderId="5" xfId="6"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xf>
    <xf numFmtId="168" fontId="79" fillId="0" borderId="0" xfId="6" applyNumberFormat="1" applyFont="1" applyFill="1" applyBorder="1" applyAlignment="1">
      <alignment horizontal="center" vertical="center" wrapText="1"/>
    </xf>
    <xf numFmtId="0" fontId="79" fillId="0" borderId="2" xfId="0" applyFont="1" applyFill="1" applyBorder="1" applyAlignment="1">
      <alignment horizontal="center" vertical="center"/>
    </xf>
    <xf numFmtId="0" fontId="79" fillId="0" borderId="2" xfId="0" applyNumberFormat="1" applyFont="1" applyFill="1" applyBorder="1" applyAlignment="1">
      <alignment horizontal="center" vertical="center"/>
    </xf>
    <xf numFmtId="0" fontId="79" fillId="0" borderId="21" xfId="5" quotePrefix="1" applyNumberFormat="1" applyFont="1" applyFill="1" applyBorder="1" applyAlignment="1">
      <alignment horizontal="center" vertical="center"/>
    </xf>
    <xf numFmtId="0" fontId="79" fillId="0" borderId="0" xfId="5" quotePrefix="1" applyNumberFormat="1" applyFont="1" applyFill="1" applyBorder="1" applyAlignment="1">
      <alignment horizontal="center" vertical="center"/>
    </xf>
    <xf numFmtId="0" fontId="5" fillId="0" borderId="38" xfId="15" applyFont="1" applyFill="1" applyBorder="1" applyAlignment="1">
      <alignment horizontal="center" vertical="center"/>
    </xf>
    <xf numFmtId="0" fontId="5" fillId="0" borderId="0" xfId="15" applyFont="1" applyFill="1" applyBorder="1" applyAlignment="1">
      <alignment horizontal="center" vertical="center"/>
    </xf>
    <xf numFmtId="0" fontId="79" fillId="0" borderId="0" xfId="14" applyFont="1" applyFill="1" applyBorder="1" applyAlignment="1">
      <alignment horizontal="left" indent="2"/>
    </xf>
    <xf numFmtId="0" fontId="5" fillId="0" borderId="0" xfId="14" applyFont="1" applyFill="1" applyBorder="1" applyAlignment="1">
      <alignment horizontal="left" indent="4"/>
    </xf>
    <xf numFmtId="0" fontId="5" fillId="0" borderId="37" xfId="14" applyFont="1" applyFill="1" applyBorder="1" applyAlignment="1">
      <alignment horizontal="left" indent="1"/>
    </xf>
    <xf numFmtId="0" fontId="5" fillId="0" borderId="2" xfId="14" applyFont="1" applyFill="1" applyBorder="1" applyAlignment="1">
      <alignment horizontal="left" indent="1"/>
    </xf>
    <xf numFmtId="0" fontId="79" fillId="0" borderId="2" xfId="5" quotePrefix="1" applyNumberFormat="1" applyFont="1" applyFill="1" applyBorder="1" applyAlignment="1">
      <alignment horizontal="center" vertical="center"/>
    </xf>
    <xf numFmtId="167" fontId="5" fillId="0" borderId="0" xfId="4" applyNumberFormat="1" applyFont="1" applyFill="1" applyAlignment="1">
      <alignment horizontal="right"/>
    </xf>
    <xf numFmtId="0" fontId="87" fillId="0" borderId="0" xfId="0" applyFont="1" applyFill="1" applyBorder="1" applyAlignment="1">
      <alignment horizontal="center"/>
    </xf>
    <xf numFmtId="0" fontId="78" fillId="0" borderId="21" xfId="0" applyFont="1" applyFill="1" applyBorder="1" applyAlignment="1">
      <alignment horizontal="center" vertical="center"/>
    </xf>
    <xf numFmtId="0" fontId="78" fillId="0" borderId="0" xfId="0" applyFont="1" applyFill="1" applyBorder="1" applyAlignment="1">
      <alignment horizontal="center" vertical="center"/>
    </xf>
    <xf numFmtId="172" fontId="87" fillId="0" borderId="0" xfId="0" applyNumberFormat="1" applyFont="1" applyFill="1"/>
    <xf numFmtId="168" fontId="79" fillId="0" borderId="2" xfId="6" applyNumberFormat="1" applyFont="1" applyFill="1" applyBorder="1" applyAlignment="1">
      <alignment horizontal="center" vertical="center" wrapText="1"/>
    </xf>
    <xf numFmtId="0" fontId="79" fillId="0" borderId="2" xfId="5" applyNumberFormat="1" applyFont="1" applyFill="1" applyBorder="1" applyAlignment="1">
      <alignment horizontal="center" vertical="center"/>
    </xf>
    <xf numFmtId="169" fontId="5" fillId="0" borderId="0" xfId="234" applyNumberFormat="1" applyFont="1" applyFill="1" applyBorder="1" applyAlignment="1">
      <alignment vertical="center"/>
    </xf>
    <xf numFmtId="0" fontId="79" fillId="0" borderId="38" xfId="0" applyFont="1" applyFill="1" applyBorder="1" applyAlignment="1">
      <alignment horizontal="center" vertical="center"/>
    </xf>
    <xf numFmtId="0" fontId="5" fillId="0" borderId="0" xfId="0" applyFont="1" applyFill="1" applyAlignment="1">
      <alignment horizontal="left"/>
    </xf>
    <xf numFmtId="17" fontId="5" fillId="0" borderId="0" xfId="0" applyNumberFormat="1" applyFont="1" applyFill="1" applyAlignment="1">
      <alignment horizontal="left" indent="2"/>
    </xf>
    <xf numFmtId="196" fontId="153" fillId="0" borderId="79" xfId="511" applyNumberFormat="1" applyFont="1" applyBorder="1" applyAlignment="1">
      <alignment horizontal="right"/>
    </xf>
    <xf numFmtId="196" fontId="78" fillId="0" borderId="0" xfId="511" applyNumberFormat="1" applyFont="1" applyBorder="1"/>
    <xf numFmtId="0" fontId="79" fillId="0" borderId="2" xfId="0" applyFont="1" applyFill="1" applyBorder="1" applyAlignment="1">
      <alignment horizontal="center" vertical="center"/>
    </xf>
    <xf numFmtId="0" fontId="79" fillId="0" borderId="2" xfId="0" applyNumberFormat="1" applyFont="1" applyFill="1" applyBorder="1" applyAlignment="1">
      <alignment horizontal="center" vertical="center"/>
    </xf>
    <xf numFmtId="0" fontId="79" fillId="0" borderId="0" xfId="0" applyFont="1" applyFill="1" applyBorder="1" applyAlignment="1">
      <alignment horizontal="center" vertical="center"/>
    </xf>
    <xf numFmtId="0" fontId="155" fillId="77" borderId="87" xfId="0" applyFont="1" applyFill="1" applyBorder="1" applyAlignment="1">
      <alignment horizontal="center" vertical="center"/>
    </xf>
    <xf numFmtId="0" fontId="156" fillId="77" borderId="87" xfId="0" applyFont="1" applyFill="1" applyBorder="1" applyAlignment="1">
      <alignment horizontal="center" vertical="center"/>
    </xf>
    <xf numFmtId="0" fontId="156" fillId="77" borderId="87" xfId="0" applyFont="1" applyFill="1" applyBorder="1" applyAlignment="1">
      <alignment horizontal="center"/>
    </xf>
    <xf numFmtId="0" fontId="5" fillId="77" borderId="87" xfId="0" applyFont="1" applyFill="1" applyBorder="1" applyAlignment="1">
      <alignment horizontal="left" indent="1"/>
    </xf>
    <xf numFmtId="0" fontId="112" fillId="0" borderId="0" xfId="1256" applyFont="1" applyAlignment="1">
      <alignment horizontal="right" vertical="center"/>
    </xf>
    <xf numFmtId="0" fontId="5" fillId="81" borderId="0" xfId="0" applyFont="1" applyFill="1"/>
    <xf numFmtId="0" fontId="83" fillId="81" borderId="0" xfId="0" applyFont="1" applyFill="1"/>
    <xf numFmtId="165" fontId="5" fillId="81" borderId="0" xfId="0" applyNumberFormat="1" applyFont="1" applyFill="1"/>
    <xf numFmtId="0" fontId="90" fillId="81" borderId="0" xfId="0" applyFont="1" applyFill="1"/>
    <xf numFmtId="0" fontId="5" fillId="81" borderId="0" xfId="0" applyFont="1" applyFill="1" applyBorder="1"/>
    <xf numFmtId="170" fontId="5" fillId="81" borderId="0" xfId="0" applyNumberFormat="1" applyFont="1" applyFill="1"/>
    <xf numFmtId="0" fontId="78" fillId="0" borderId="0" xfId="0" applyFont="1" applyFill="1" applyBorder="1" applyAlignment="1">
      <alignment horizontal="left" indent="2"/>
    </xf>
    <xf numFmtId="0" fontId="87" fillId="0" borderId="0" xfId="0" applyFont="1" applyFill="1" applyBorder="1" applyAlignment="1">
      <alignment horizontal="left" vertical="center"/>
    </xf>
    <xf numFmtId="0" fontId="5" fillId="0" borderId="8" xfId="234" applyFont="1" applyFill="1" applyBorder="1" applyAlignment="1">
      <alignment horizontal="left"/>
    </xf>
    <xf numFmtId="0" fontId="123" fillId="0" borderId="0" xfId="235" applyFont="1" applyAlignment="1">
      <alignment vertical="center"/>
    </xf>
    <xf numFmtId="0" fontId="3" fillId="0" borderId="0" xfId="235" applyAlignment="1">
      <alignment vertical="center"/>
    </xf>
    <xf numFmtId="0" fontId="3" fillId="0" borderId="0" xfId="235" applyAlignment="1">
      <alignment horizontal="right" vertical="center"/>
    </xf>
    <xf numFmtId="0" fontId="3" fillId="0" borderId="0" xfId="235" applyAlignment="1">
      <alignment horizontal="center" vertical="center"/>
    </xf>
    <xf numFmtId="0" fontId="3" fillId="0" borderId="0" xfId="235" applyFill="1" applyAlignment="1">
      <alignment horizontal="right" vertical="center"/>
    </xf>
    <xf numFmtId="0" fontId="3" fillId="0" borderId="0" xfId="235" applyFill="1" applyAlignment="1">
      <alignment vertical="center"/>
    </xf>
    <xf numFmtId="0" fontId="88" fillId="0" borderId="2" xfId="0" applyFont="1" applyFill="1" applyBorder="1" applyAlignment="1">
      <alignment horizontal="left" vertical="center"/>
    </xf>
    <xf numFmtId="0" fontId="123" fillId="0" borderId="2" xfId="0" applyFont="1" applyFill="1" applyBorder="1" applyAlignment="1">
      <alignment horizontal="right" vertical="center"/>
    </xf>
    <xf numFmtId="0" fontId="123" fillId="0" borderId="2" xfId="0" applyFont="1" applyFill="1" applyBorder="1" applyAlignment="1">
      <alignment horizontal="center" vertical="center"/>
    </xf>
    <xf numFmtId="0" fontId="88" fillId="0" borderId="0" xfId="0" applyFont="1" applyFill="1" applyBorder="1" applyAlignment="1">
      <alignment horizontal="left" vertical="center"/>
    </xf>
    <xf numFmtId="0" fontId="123" fillId="0" borderId="0" xfId="0" applyFont="1" applyFill="1" applyBorder="1" applyAlignment="1">
      <alignment horizontal="right" vertical="center"/>
    </xf>
    <xf numFmtId="0" fontId="123" fillId="0" borderId="0" xfId="0" applyFont="1" applyFill="1"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39" fillId="0" borderId="2" xfId="0" applyFont="1" applyFill="1" applyBorder="1" applyAlignment="1">
      <alignment horizontal="right" vertical="center"/>
    </xf>
    <xf numFmtId="0" fontId="40" fillId="0" borderId="0" xfId="0" applyFont="1" applyAlignment="1">
      <alignment horizontal="center" vertical="center"/>
    </xf>
    <xf numFmtId="0" fontId="0" fillId="0" borderId="0" xfId="0" applyFill="1" applyAlignment="1">
      <alignment horizontal="right" vertical="center"/>
    </xf>
    <xf numFmtId="0" fontId="0" fillId="0" borderId="0" xfId="0" applyFill="1" applyAlignment="1">
      <alignment horizontal="center" vertical="center"/>
    </xf>
    <xf numFmtId="2" fontId="0" fillId="0" borderId="0" xfId="0" applyNumberFormat="1" applyAlignment="1">
      <alignment horizontal="right" vertical="center"/>
    </xf>
    <xf numFmtId="0" fontId="0" fillId="0" borderId="0" xfId="0" applyAlignment="1">
      <alignment vertical="center"/>
    </xf>
    <xf numFmtId="0" fontId="5" fillId="0" borderId="0" xfId="0" applyFont="1" applyFill="1" applyBorder="1" applyAlignment="1">
      <alignment horizontal="center" vertical="center"/>
    </xf>
    <xf numFmtId="0" fontId="79" fillId="0" borderId="0" xfId="0" applyFont="1" applyFill="1" applyBorder="1" applyAlignment="1">
      <alignment horizontal="center" vertical="center"/>
    </xf>
    <xf numFmtId="169" fontId="93" fillId="0" borderId="0" xfId="5" applyNumberFormat="1" applyFont="1" applyFill="1" applyBorder="1" applyAlignment="1">
      <alignment horizontal="center"/>
    </xf>
    <xf numFmtId="168" fontId="93" fillId="0" borderId="0" xfId="5" applyNumberFormat="1" applyFont="1" applyFill="1" applyAlignment="1">
      <alignment horizontal="centerContinuous" vertical="center"/>
    </xf>
    <xf numFmtId="169" fontId="79" fillId="0" borderId="0" xfId="5" applyNumberFormat="1" applyFont="1" applyFill="1" applyBorder="1" applyAlignment="1">
      <alignment horizontal="left"/>
    </xf>
    <xf numFmtId="0" fontId="157" fillId="0" borderId="2" xfId="0" applyFont="1" applyFill="1" applyBorder="1" applyAlignment="1">
      <alignment vertical="center"/>
    </xf>
    <xf numFmtId="0" fontId="158" fillId="0" borderId="0" xfId="0" applyFont="1" applyFill="1"/>
    <xf numFmtId="0" fontId="87" fillId="0" borderId="0" xfId="0" applyFont="1" applyFill="1" applyAlignment="1">
      <alignment vertical="center"/>
    </xf>
    <xf numFmtId="0" fontId="5" fillId="0" borderId="0" xfId="0" applyFont="1" applyFill="1" applyBorder="1" applyAlignment="1"/>
    <xf numFmtId="0" fontId="3" fillId="0" borderId="50" xfId="235" applyFill="1" applyBorder="1" applyAlignment="1"/>
    <xf numFmtId="0" fontId="3" fillId="0" borderId="51" xfId="235" applyFill="1" applyBorder="1" applyAlignment="1"/>
    <xf numFmtId="0" fontId="108" fillId="0" borderId="50" xfId="235" applyFont="1" applyFill="1" applyBorder="1"/>
    <xf numFmtId="0" fontId="108" fillId="0" borderId="51" xfId="235" applyFont="1" applyFill="1" applyBorder="1"/>
    <xf numFmtId="0" fontId="107" fillId="0" borderId="51" xfId="235" applyFont="1" applyFill="1" applyBorder="1"/>
    <xf numFmtId="0" fontId="110" fillId="0" borderId="50" xfId="235" applyFont="1" applyFill="1" applyBorder="1"/>
    <xf numFmtId="0" fontId="110" fillId="0" borderId="51" xfId="235" applyFont="1" applyFill="1" applyBorder="1"/>
    <xf numFmtId="0" fontId="108" fillId="0" borderId="44" xfId="235" applyFont="1" applyFill="1" applyBorder="1"/>
    <xf numFmtId="0" fontId="108" fillId="0" borderId="45" xfId="235" applyFont="1" applyFill="1" applyBorder="1"/>
    <xf numFmtId="0" fontId="108" fillId="0" borderId="41" xfId="235" applyFont="1" applyFill="1" applyBorder="1"/>
    <xf numFmtId="0" fontId="90" fillId="0" borderId="0" xfId="0" applyFont="1"/>
    <xf numFmtId="0" fontId="162" fillId="0" borderId="0" xfId="0" applyFont="1" applyFill="1" applyBorder="1"/>
    <xf numFmtId="0" fontId="90" fillId="0" borderId="0" xfId="0" applyFont="1" applyFill="1" applyBorder="1"/>
    <xf numFmtId="0" fontId="79" fillId="0" borderId="2" xfId="0" applyFont="1" applyFill="1" applyBorder="1" applyAlignment="1">
      <alignment horizontal="center" vertical="center"/>
    </xf>
    <xf numFmtId="0" fontId="83" fillId="74" borderId="0" xfId="12" applyFont="1" applyFill="1" applyAlignment="1" applyProtection="1">
      <alignment horizontal="left" vertical="center"/>
    </xf>
    <xf numFmtId="0" fontId="79" fillId="0" borderId="0" xfId="0" applyFont="1" applyFill="1" applyBorder="1" applyAlignment="1">
      <alignment horizontal="center" vertical="center"/>
    </xf>
    <xf numFmtId="0" fontId="90" fillId="0" borderId="0" xfId="507" applyFont="1" applyFill="1" applyAlignment="1">
      <alignment horizontal="center"/>
    </xf>
    <xf numFmtId="0" fontId="90" fillId="0" borderId="0" xfId="507" applyFont="1" applyAlignment="1">
      <alignment horizontal="center"/>
    </xf>
    <xf numFmtId="0" fontId="90" fillId="0" borderId="0" xfId="0" applyNumberFormat="1" applyFont="1" applyFill="1" applyAlignment="1">
      <alignment horizontal="center"/>
    </xf>
    <xf numFmtId="165" fontId="79" fillId="0" borderId="0" xfId="0" applyNumberFormat="1" applyFont="1" applyFill="1"/>
    <xf numFmtId="3" fontId="79" fillId="0" borderId="87" xfId="12" applyNumberFormat="1" applyFont="1" applyFill="1" applyBorder="1" applyAlignment="1" applyProtection="1">
      <alignment horizontal="center" vertical="center" wrapText="1"/>
    </xf>
    <xf numFmtId="0" fontId="79" fillId="0" borderId="87" xfId="0" applyFont="1" applyFill="1" applyBorder="1" applyAlignment="1">
      <alignment horizontal="center" vertical="center" wrapText="1"/>
    </xf>
    <xf numFmtId="0" fontId="5" fillId="0" borderId="0" xfId="252" applyFont="1" applyFill="1" applyBorder="1" applyAlignment="1"/>
    <xf numFmtId="3" fontId="79" fillId="0" borderId="87" xfId="12" quotePrefix="1" applyNumberFormat="1" applyFont="1" applyFill="1" applyBorder="1" applyAlignment="1" applyProtection="1">
      <alignment horizontal="center" vertical="center" wrapText="1"/>
    </xf>
    <xf numFmtId="170" fontId="5" fillId="0" borderId="80" xfId="0" applyNumberFormat="1" applyFont="1" applyFill="1" applyBorder="1"/>
    <xf numFmtId="170" fontId="5" fillId="0" borderId="79" xfId="0" applyNumberFormat="1" applyFont="1" applyFill="1" applyBorder="1"/>
    <xf numFmtId="170" fontId="5" fillId="0" borderId="104" xfId="0" applyNumberFormat="1" applyFont="1" applyFill="1" applyBorder="1"/>
    <xf numFmtId="170" fontId="5" fillId="0" borderId="61" xfId="0" applyNumberFormat="1" applyFont="1" applyFill="1" applyBorder="1"/>
    <xf numFmtId="170" fontId="5" fillId="0" borderId="87" xfId="0" applyNumberFormat="1" applyFont="1" applyFill="1" applyBorder="1"/>
    <xf numFmtId="170" fontId="90" fillId="0" borderId="61" xfId="0" applyNumberFormat="1" applyFont="1" applyFill="1" applyBorder="1"/>
    <xf numFmtId="0" fontId="5" fillId="0" borderId="102" xfId="0" applyFont="1" applyFill="1" applyBorder="1"/>
    <xf numFmtId="0" fontId="5" fillId="0" borderId="61" xfId="0" applyFont="1" applyFill="1" applyBorder="1" applyAlignment="1">
      <alignment horizontal="left"/>
    </xf>
    <xf numFmtId="0" fontId="5" fillId="0" borderId="61" xfId="0" applyFont="1" applyFill="1" applyBorder="1" applyAlignment="1"/>
    <xf numFmtId="0" fontId="5" fillId="0" borderId="61" xfId="0" applyFont="1" applyFill="1" applyBorder="1"/>
    <xf numFmtId="0" fontId="5" fillId="0" borderId="61" xfId="0" applyFont="1" applyBorder="1" applyAlignment="1">
      <alignment horizontal="left" indent="2"/>
    </xf>
    <xf numFmtId="0" fontId="0" fillId="0" borderId="61" xfId="0" applyBorder="1"/>
    <xf numFmtId="0" fontId="0" fillId="0" borderId="64" xfId="0" applyBorder="1"/>
    <xf numFmtId="0" fontId="78" fillId="0" borderId="61" xfId="0" applyFont="1" applyBorder="1"/>
    <xf numFmtId="0" fontId="78" fillId="0" borderId="64" xfId="0" applyFont="1" applyBorder="1"/>
    <xf numFmtId="0" fontId="20" fillId="0" borderId="87" xfId="0" applyFont="1" applyBorder="1"/>
    <xf numFmtId="0" fontId="87" fillId="0" borderId="87" xfId="0" applyFont="1" applyBorder="1" applyAlignment="1">
      <alignment vertical="center"/>
    </xf>
    <xf numFmtId="0" fontId="5" fillId="0" borderId="0" xfId="0" applyFont="1" applyAlignment="1">
      <alignment vertical="center"/>
    </xf>
    <xf numFmtId="0" fontId="79" fillId="0" borderId="2" xfId="0" applyFont="1" applyFill="1" applyBorder="1" applyAlignment="1">
      <alignment horizontal="center" vertical="center"/>
    </xf>
    <xf numFmtId="0" fontId="79" fillId="0" borderId="2" xfId="0" applyNumberFormat="1" applyFont="1" applyFill="1" applyBorder="1" applyAlignment="1">
      <alignment horizontal="center" vertical="center"/>
    </xf>
    <xf numFmtId="3" fontId="79" fillId="0" borderId="103" xfId="12" applyNumberFormat="1" applyFont="1" applyFill="1" applyBorder="1" applyAlignment="1" applyProtection="1">
      <alignment horizontal="center" vertical="center" wrapText="1"/>
    </xf>
    <xf numFmtId="0" fontId="79" fillId="0" borderId="103" xfId="0" applyFont="1" applyFill="1" applyBorder="1" applyAlignment="1">
      <alignment horizontal="center" vertical="center" wrapText="1"/>
    </xf>
    <xf numFmtId="0" fontId="79" fillId="0" borderId="0" xfId="0" applyFont="1" applyFill="1" applyBorder="1" applyAlignment="1">
      <alignment horizontal="center" vertical="center"/>
    </xf>
    <xf numFmtId="0" fontId="79" fillId="0" borderId="2" xfId="0" applyFont="1" applyFill="1" applyBorder="1" applyAlignment="1">
      <alignment horizontal="center" vertical="center"/>
    </xf>
    <xf numFmtId="0" fontId="83" fillId="74" borderId="0" xfId="12" applyFont="1" applyFill="1" applyAlignment="1" applyProtection="1">
      <alignment horizontal="left" vertical="center"/>
    </xf>
    <xf numFmtId="0" fontId="81" fillId="75" borderId="0" xfId="507" applyFont="1" applyFill="1"/>
    <xf numFmtId="0" fontId="165" fillId="0" borderId="0" xfId="507" applyFont="1" applyFill="1" applyAlignment="1">
      <alignment horizontal="center"/>
    </xf>
    <xf numFmtId="3" fontId="166" fillId="0" borderId="0" xfId="507" applyNumberFormat="1" applyFont="1"/>
    <xf numFmtId="3" fontId="166" fillId="71" borderId="0" xfId="507" applyNumberFormat="1" applyFont="1" applyFill="1"/>
    <xf numFmtId="0" fontId="165" fillId="0" borderId="0" xfId="507" applyFont="1"/>
    <xf numFmtId="0" fontId="40" fillId="0" borderId="87" xfId="0" applyFont="1" applyBorder="1" applyAlignment="1">
      <alignment horizontal="center" vertical="center"/>
    </xf>
    <xf numFmtId="1" fontId="0" fillId="0" borderId="87" xfId="0" applyNumberFormat="1" applyFill="1" applyBorder="1" applyAlignment="1">
      <alignment horizontal="center" vertical="center"/>
    </xf>
    <xf numFmtId="2" fontId="0" fillId="0" borderId="87" xfId="0" applyNumberFormat="1" applyFill="1" applyBorder="1" applyAlignment="1">
      <alignment horizontal="center" vertical="center"/>
    </xf>
    <xf numFmtId="0" fontId="168" fillId="0" borderId="87" xfId="0" applyFont="1" applyBorder="1" applyAlignment="1">
      <alignment horizontal="center" vertical="center"/>
    </xf>
    <xf numFmtId="0" fontId="78" fillId="0" borderId="0" xfId="0" applyFont="1" applyAlignment="1">
      <alignment horizontal="center" vertical="center"/>
    </xf>
    <xf numFmtId="2" fontId="0" fillId="0" borderId="87" xfId="0" applyNumberFormat="1" applyFill="1" applyBorder="1" applyAlignment="1">
      <alignment horizontal="right" vertical="center"/>
    </xf>
    <xf numFmtId="0" fontId="40" fillId="0" borderId="87" xfId="0" applyFont="1" applyBorder="1" applyAlignment="1">
      <alignment horizontal="center" vertical="center" wrapText="1"/>
    </xf>
    <xf numFmtId="203" fontId="0" fillId="0" borderId="87" xfId="3" applyNumberFormat="1" applyFont="1" applyFill="1" applyBorder="1" applyAlignment="1">
      <alignment horizontal="right" vertical="center"/>
    </xf>
    <xf numFmtId="204" fontId="0" fillId="0" borderId="87" xfId="0" applyNumberFormat="1" applyFill="1" applyBorder="1" applyAlignment="1">
      <alignment horizontal="right" vertical="center"/>
    </xf>
    <xf numFmtId="0" fontId="3" fillId="0" borderId="87" xfId="0" applyFont="1" applyFill="1" applyBorder="1" applyAlignment="1">
      <alignment horizontal="center" vertical="center"/>
    </xf>
    <xf numFmtId="9" fontId="0" fillId="0" borderId="87" xfId="434" applyFont="1" applyFill="1" applyBorder="1" applyAlignment="1">
      <alignment horizontal="right" vertical="center"/>
    </xf>
    <xf numFmtId="0" fontId="3" fillId="0" borderId="87" xfId="0" applyFont="1" applyFill="1" applyBorder="1" applyAlignment="1">
      <alignment horizontal="right" vertical="center"/>
    </xf>
    <xf numFmtId="0" fontId="40" fillId="0" borderId="87" xfId="0" applyFont="1" applyFill="1" applyBorder="1" applyAlignment="1">
      <alignment horizontal="center" vertical="center" wrapText="1"/>
    </xf>
    <xf numFmtId="1" fontId="0" fillId="0" borderId="87" xfId="434" applyNumberFormat="1" applyFont="1" applyFill="1" applyBorder="1" applyAlignment="1">
      <alignment horizontal="right" vertical="center"/>
    </xf>
    <xf numFmtId="2" fontId="0" fillId="0" borderId="87" xfId="434" applyNumberFormat="1" applyFont="1" applyFill="1" applyBorder="1" applyAlignment="1">
      <alignment horizontal="right" vertical="center"/>
    </xf>
    <xf numFmtId="0" fontId="122" fillId="0" borderId="87" xfId="0" applyFont="1" applyFill="1" applyBorder="1" applyAlignment="1">
      <alignment horizontal="center" vertical="center"/>
    </xf>
    <xf numFmtId="204" fontId="3" fillId="0" borderId="0" xfId="235" applyNumberFormat="1" applyFill="1" applyAlignment="1">
      <alignment vertical="center"/>
    </xf>
    <xf numFmtId="203" fontId="3" fillId="0" borderId="0" xfId="235" applyNumberFormat="1" applyFill="1" applyAlignment="1">
      <alignment vertical="center"/>
    </xf>
    <xf numFmtId="0" fontId="0" fillId="0" borderId="87" xfId="0" applyNumberFormat="1" applyFill="1" applyBorder="1" applyAlignment="1">
      <alignment horizontal="right" vertical="center"/>
    </xf>
    <xf numFmtId="3" fontId="40" fillId="0" borderId="87" xfId="0" applyNumberFormat="1" applyFont="1" applyBorder="1" applyAlignment="1">
      <alignment horizontal="right" vertical="center"/>
    </xf>
    <xf numFmtId="170" fontId="5" fillId="0" borderId="105" xfId="0" applyNumberFormat="1" applyFont="1" applyFill="1" applyBorder="1"/>
    <xf numFmtId="168" fontId="83" fillId="0" borderId="0" xfId="5" applyNumberFormat="1" applyFont="1" applyFill="1" applyBorder="1" applyAlignment="1">
      <alignment horizontal="left" vertical="center" wrapText="1"/>
    </xf>
    <xf numFmtId="0" fontId="79" fillId="0" borderId="2" xfId="0" applyFont="1" applyFill="1" applyBorder="1" applyAlignment="1">
      <alignment horizontal="center" vertical="center"/>
    </xf>
    <xf numFmtId="0" fontId="79" fillId="0" borderId="2" xfId="0" applyNumberFormat="1" applyFont="1" applyFill="1" applyBorder="1" applyAlignment="1">
      <alignment horizontal="center" vertical="center"/>
    </xf>
    <xf numFmtId="0" fontId="79" fillId="0" borderId="0" xfId="0" applyFont="1" applyFill="1" applyBorder="1" applyAlignment="1">
      <alignment horizontal="center" vertical="center"/>
    </xf>
    <xf numFmtId="170" fontId="5" fillId="0" borderId="106" xfId="0" applyNumberFormat="1" applyFont="1" applyFill="1" applyBorder="1"/>
    <xf numFmtId="0" fontId="172" fillId="0" borderId="0" xfId="0" applyFont="1"/>
    <xf numFmtId="0" fontId="173" fillId="0" borderId="0" xfId="0" applyFont="1"/>
    <xf numFmtId="0" fontId="173" fillId="0" borderId="0" xfId="0" applyFont="1" applyFill="1"/>
    <xf numFmtId="0" fontId="172" fillId="0" borderId="0" xfId="0" applyFont="1" applyFill="1"/>
    <xf numFmtId="0" fontId="174" fillId="0" borderId="0" xfId="0" applyFont="1"/>
    <xf numFmtId="0" fontId="175" fillId="0" borderId="0" xfId="0" applyFont="1"/>
    <xf numFmtId="0" fontId="79" fillId="0" borderId="2" xfId="0" applyFont="1" applyBorder="1"/>
    <xf numFmtId="0" fontId="5" fillId="0" borderId="2" xfId="0" applyFont="1" applyBorder="1"/>
    <xf numFmtId="4" fontId="78" fillId="0" borderId="2" xfId="0" applyNumberFormat="1" applyFont="1" applyBorder="1"/>
    <xf numFmtId="3" fontId="5" fillId="0" borderId="0" xfId="0" applyNumberFormat="1" applyFont="1" applyBorder="1" applyAlignment="1">
      <alignment horizontal="right"/>
    </xf>
    <xf numFmtId="3" fontId="175" fillId="0" borderId="0" xfId="0" applyNumberFormat="1" applyFont="1"/>
    <xf numFmtId="3" fontId="5" fillId="0" borderId="2" xfId="0" applyNumberFormat="1" applyFont="1" applyBorder="1" applyAlignment="1">
      <alignment horizontal="right"/>
    </xf>
    <xf numFmtId="3" fontId="78" fillId="0" borderId="2" xfId="0" applyNumberFormat="1" applyFont="1" applyBorder="1"/>
    <xf numFmtId="3" fontId="5" fillId="0" borderId="0" xfId="0" applyNumberFormat="1" applyFont="1"/>
    <xf numFmtId="0" fontId="79" fillId="0" borderId="5" xfId="0" applyFont="1" applyBorder="1"/>
    <xf numFmtId="0" fontId="78" fillId="0" borderId="5" xfId="0" applyFont="1" applyBorder="1"/>
    <xf numFmtId="10" fontId="5" fillId="0" borderId="0" xfId="1202" applyNumberFormat="1" applyFont="1" applyBorder="1" applyAlignment="1">
      <alignment horizontal="right"/>
    </xf>
    <xf numFmtId="0" fontId="5" fillId="0" borderId="2" xfId="0" applyFont="1" applyBorder="1" applyAlignment="1">
      <alignment horizontal="left" indent="2"/>
    </xf>
    <xf numFmtId="0" fontId="5" fillId="0" borderId="87" xfId="0" applyFont="1" applyFill="1" applyBorder="1"/>
    <xf numFmtId="0" fontId="79" fillId="0" borderId="87" xfId="0" applyFont="1" applyFill="1" applyBorder="1" applyAlignment="1">
      <alignment horizontal="left" vertical="center"/>
    </xf>
    <xf numFmtId="0" fontId="5" fillId="0" borderId="61" xfId="0" applyFont="1" applyFill="1" applyBorder="1" applyAlignment="1">
      <alignment horizontal="left" vertical="center"/>
    </xf>
    <xf numFmtId="0" fontId="5" fillId="0" borderId="61" xfId="0" applyFont="1" applyBorder="1" applyAlignment="1">
      <alignment horizontal="left" vertical="center"/>
    </xf>
    <xf numFmtId="0" fontId="79" fillId="0" borderId="87" xfId="0" applyFont="1" applyFill="1" applyBorder="1" applyAlignment="1">
      <alignment horizontal="left" vertical="center" wrapText="1"/>
    </xf>
    <xf numFmtId="0" fontId="0" fillId="77" borderId="0" xfId="0" applyFill="1"/>
    <xf numFmtId="0" fontId="171" fillId="77" borderId="0" xfId="235" applyFont="1" applyFill="1"/>
    <xf numFmtId="0" fontId="5" fillId="0" borderId="0" xfId="507" applyFont="1" applyFill="1" applyAlignment="1">
      <alignment horizontal="center" vertical="center"/>
    </xf>
    <xf numFmtId="0" fontId="5" fillId="77" borderId="0" xfId="507" applyFont="1" applyFill="1"/>
    <xf numFmtId="0" fontId="78" fillId="77" borderId="0" xfId="507" applyFont="1" applyFill="1"/>
    <xf numFmtId="0" fontId="5" fillId="77" borderId="0" xfId="507" applyFont="1" applyFill="1" applyAlignment="1">
      <alignment horizontal="center"/>
    </xf>
    <xf numFmtId="0" fontId="79" fillId="71" borderId="0" xfId="507" applyFont="1" applyFill="1" applyAlignment="1">
      <alignment horizontal="center" vertical="center"/>
    </xf>
    <xf numFmtId="0" fontId="164" fillId="77" borderId="0" xfId="0" applyFont="1" applyFill="1"/>
    <xf numFmtId="168" fontId="79" fillId="77" borderId="0" xfId="5" applyNumberFormat="1" applyFont="1" applyFill="1" applyBorder="1" applyAlignment="1">
      <alignment horizontal="left" vertical="center" wrapText="1"/>
    </xf>
    <xf numFmtId="0" fontId="5" fillId="77" borderId="0" xfId="0" applyFont="1" applyFill="1" applyAlignment="1">
      <alignment horizontal="left" indent="1"/>
    </xf>
    <xf numFmtId="0" fontId="79" fillId="77" borderId="0" xfId="0" applyFont="1" applyFill="1" applyAlignment="1">
      <alignment horizontal="right" indent="1"/>
    </xf>
    <xf numFmtId="194" fontId="78" fillId="77" borderId="0" xfId="511" applyFont="1" applyFill="1"/>
    <xf numFmtId="0" fontId="100" fillId="77" borderId="0" xfId="0" applyFont="1" applyFill="1" applyBorder="1" applyAlignment="1">
      <alignment horizontal="center" vertical="center"/>
    </xf>
    <xf numFmtId="0" fontId="79" fillId="71" borderId="0" xfId="507" applyFont="1" applyFill="1" applyAlignment="1">
      <alignment horizontal="left" vertical="center"/>
    </xf>
    <xf numFmtId="0" fontId="79" fillId="97" borderId="0" xfId="0" applyFont="1" applyFill="1" applyAlignment="1">
      <alignment horizontal="right"/>
    </xf>
    <xf numFmtId="165" fontId="5" fillId="97" borderId="0" xfId="0" applyNumberFormat="1" applyFont="1" applyFill="1"/>
    <xf numFmtId="169" fontId="5" fillId="77" borderId="0" xfId="5" applyNumberFormat="1" applyFont="1" applyFill="1" applyAlignment="1">
      <alignment vertical="center"/>
    </xf>
    <xf numFmtId="0" fontId="0" fillId="0" borderId="0" xfId="0"/>
    <xf numFmtId="168" fontId="5" fillId="0" borderId="0" xfId="5" applyNumberFormat="1" applyFont="1" applyFill="1" applyBorder="1" applyAlignment="1">
      <alignment vertical="center"/>
    </xf>
    <xf numFmtId="168" fontId="5" fillId="0" borderId="1" xfId="6" quotePrefix="1" applyNumberFormat="1" applyFont="1" applyFill="1" applyBorder="1" applyAlignment="1">
      <alignment horizontal="center" vertical="center" wrapText="1"/>
    </xf>
    <xf numFmtId="169" fontId="5" fillId="0" borderId="0" xfId="5" applyNumberFormat="1" applyFont="1" applyFill="1" applyBorder="1" applyAlignment="1">
      <alignment vertical="center"/>
    </xf>
    <xf numFmtId="169" fontId="5" fillId="0" borderId="0" xfId="5" applyNumberFormat="1" applyFont="1" applyFill="1" applyBorder="1" applyAlignment="1">
      <alignment horizontal="center" vertical="center"/>
    </xf>
    <xf numFmtId="168" fontId="5" fillId="0" borderId="0" xfId="5" applyNumberFormat="1" applyFont="1" applyFill="1" applyBorder="1" applyAlignment="1">
      <alignment horizontal="center" vertical="center"/>
    </xf>
    <xf numFmtId="168" fontId="5" fillId="0" borderId="0" xfId="5" applyNumberFormat="1" applyFont="1" applyFill="1" applyAlignment="1">
      <alignment horizontal="centerContinuous" vertical="center"/>
    </xf>
    <xf numFmtId="170" fontId="93" fillId="0" borderId="0" xfId="1" applyNumberFormat="1" applyFont="1" applyFill="1" applyAlignment="1">
      <alignment vertical="center"/>
    </xf>
    <xf numFmtId="170" fontId="5" fillId="0" borderId="0" xfId="1" applyNumberFormat="1" applyFont="1" applyFill="1" applyAlignment="1">
      <alignment vertical="center"/>
    </xf>
    <xf numFmtId="169" fontId="5" fillId="0" borderId="0" xfId="5" applyNumberFormat="1" applyFont="1" applyFill="1" applyAlignment="1">
      <alignment vertical="center"/>
    </xf>
    <xf numFmtId="0" fontId="5" fillId="97" borderId="0" xfId="0" applyFont="1" applyFill="1"/>
    <xf numFmtId="0" fontId="5" fillId="97" borderId="0" xfId="0" applyFont="1" applyFill="1" applyBorder="1"/>
    <xf numFmtId="169" fontId="5" fillId="77" borderId="0" xfId="5" applyNumberFormat="1" applyFont="1" applyFill="1" applyBorder="1" applyAlignment="1">
      <alignment horizontal="left" vertical="center"/>
    </xf>
    <xf numFmtId="0" fontId="179" fillId="0" borderId="0" xfId="0" applyFont="1"/>
    <xf numFmtId="0" fontId="180" fillId="0" borderId="0" xfId="0" applyFont="1" applyFill="1" applyBorder="1" applyAlignment="1">
      <alignment horizontal="center"/>
    </xf>
    <xf numFmtId="0" fontId="179" fillId="0" borderId="0" xfId="0" applyFont="1" applyFill="1" applyBorder="1"/>
    <xf numFmtId="203" fontId="179" fillId="0" borderId="0" xfId="3" applyNumberFormat="1" applyFont="1" applyBorder="1"/>
    <xf numFmtId="0" fontId="158" fillId="0" borderId="0" xfId="0" applyFont="1"/>
    <xf numFmtId="0" fontId="179" fillId="0" borderId="0" xfId="0" applyFont="1" applyAlignment="1">
      <alignment horizontal="right"/>
    </xf>
    <xf numFmtId="0" fontId="158" fillId="0" borderId="0" xfId="0" applyFont="1" applyFill="1" applyAlignment="1">
      <alignment horizontal="left"/>
    </xf>
    <xf numFmtId="0" fontId="158" fillId="0" borderId="106" xfId="0" applyFont="1" applyBorder="1" applyAlignment="1">
      <alignment horizontal="center"/>
    </xf>
    <xf numFmtId="0" fontId="158" fillId="0" borderId="0" xfId="0" applyFont="1" applyFill="1" applyAlignment="1">
      <alignment horizontal="center"/>
    </xf>
    <xf numFmtId="3" fontId="179" fillId="0" borderId="0" xfId="0" applyNumberFormat="1" applyFont="1"/>
    <xf numFmtId="3" fontId="179" fillId="77" borderId="0" xfId="0" applyNumberFormat="1" applyFont="1" applyFill="1"/>
    <xf numFmtId="0" fontId="179" fillId="77" borderId="0" xfId="0" applyFont="1" applyFill="1"/>
    <xf numFmtId="207" fontId="179" fillId="0" borderId="0" xfId="3" applyNumberFormat="1" applyFont="1" applyFill="1" applyBorder="1"/>
    <xf numFmtId="3" fontId="179" fillId="0" borderId="0" xfId="0" applyNumberFormat="1" applyFont="1" applyFill="1" applyBorder="1"/>
    <xf numFmtId="0" fontId="158" fillId="0" borderId="0" xfId="0" quotePrefix="1" applyFont="1" applyAlignment="1">
      <alignment horizontal="right"/>
    </xf>
    <xf numFmtId="0" fontId="158" fillId="0" borderId="106" xfId="0" applyFont="1" applyBorder="1" applyAlignment="1">
      <alignment vertical="center"/>
    </xf>
    <xf numFmtId="3" fontId="158" fillId="0" borderId="106" xfId="0" applyNumberFormat="1" applyFont="1" applyBorder="1" applyAlignment="1">
      <alignment vertical="center"/>
    </xf>
    <xf numFmtId="0" fontId="158" fillId="0" borderId="0" xfId="0" applyFont="1" applyFill="1" applyBorder="1" applyAlignment="1">
      <alignment vertical="center"/>
    </xf>
    <xf numFmtId="3" fontId="158" fillId="0" borderId="0" xfId="0" applyNumberFormat="1" applyFont="1" applyFill="1" applyBorder="1" applyAlignment="1">
      <alignment vertical="center"/>
    </xf>
    <xf numFmtId="0" fontId="179" fillId="0" borderId="0" xfId="0" applyFont="1" applyFill="1"/>
    <xf numFmtId="0" fontId="158" fillId="0" borderId="106" xfId="0" applyFont="1" applyFill="1" applyBorder="1" applyAlignment="1">
      <alignment vertical="center"/>
    </xf>
    <xf numFmtId="3" fontId="158" fillId="0" borderId="106" xfId="0" applyNumberFormat="1" applyFont="1" applyFill="1" applyBorder="1" applyAlignment="1">
      <alignment vertical="center"/>
    </xf>
    <xf numFmtId="0" fontId="179" fillId="0" borderId="106" xfId="0" applyFont="1" applyFill="1" applyBorder="1"/>
    <xf numFmtId="0" fontId="179" fillId="0" borderId="0" xfId="0" applyFont="1" applyBorder="1"/>
    <xf numFmtId="0" fontId="158" fillId="0" borderId="0" xfId="0" applyFont="1" applyBorder="1" applyAlignment="1">
      <alignment horizontal="center"/>
    </xf>
    <xf numFmtId="0" fontId="179" fillId="0" borderId="0" xfId="0" applyFont="1" applyBorder="1" applyAlignment="1">
      <alignment horizontal="right"/>
    </xf>
    <xf numFmtId="10" fontId="179" fillId="0" borderId="0" xfId="3" applyNumberFormat="1" applyFont="1" applyBorder="1"/>
    <xf numFmtId="10" fontId="179" fillId="0" borderId="0" xfId="0" applyNumberFormat="1" applyFont="1" applyBorder="1"/>
    <xf numFmtId="3" fontId="179" fillId="0" borderId="0" xfId="0" applyNumberFormat="1" applyFont="1" applyBorder="1"/>
    <xf numFmtId="9" fontId="179" fillId="0" borderId="0" xfId="3" applyFont="1" applyBorder="1"/>
    <xf numFmtId="0" fontId="179" fillId="0" borderId="0" xfId="0" applyFont="1" applyAlignment="1">
      <alignment horizontal="left" indent="1"/>
    </xf>
    <xf numFmtId="0" fontId="158" fillId="0" borderId="0" xfId="0" applyFont="1" applyBorder="1" applyAlignment="1">
      <alignment horizontal="right"/>
    </xf>
    <xf numFmtId="3" fontId="158" fillId="0" borderId="0" xfId="0" applyNumberFormat="1" applyFont="1" applyBorder="1"/>
    <xf numFmtId="9" fontId="179" fillId="0" borderId="0" xfId="3" applyNumberFormat="1" applyFont="1" applyBorder="1"/>
    <xf numFmtId="1" fontId="179" fillId="0" borderId="0" xfId="0" applyNumberFormat="1" applyFont="1" applyBorder="1"/>
    <xf numFmtId="0" fontId="179" fillId="0" borderId="0" xfId="0" applyFont="1" applyBorder="1" applyAlignment="1">
      <alignment horizontal="center"/>
    </xf>
    <xf numFmtId="0" fontId="179" fillId="0" borderId="0" xfId="0" applyNumberFormat="1" applyFont="1" applyBorder="1"/>
    <xf numFmtId="204" fontId="179" fillId="0" borderId="0" xfId="0" applyNumberFormat="1" applyFont="1"/>
    <xf numFmtId="0" fontId="78" fillId="0" borderId="61" xfId="511" applyNumberFormat="1" applyFont="1" applyBorder="1" applyAlignment="1">
      <alignment horizontal="center" vertical="center"/>
    </xf>
    <xf numFmtId="0" fontId="88" fillId="0" borderId="0" xfId="0" applyFont="1" applyFill="1" applyAlignment="1"/>
    <xf numFmtId="0" fontId="105" fillId="0" borderId="0" xfId="0" applyFont="1" applyFill="1"/>
    <xf numFmtId="175" fontId="182" fillId="0" borderId="0" xfId="507" applyNumberFormat="1" applyFont="1" applyFill="1" applyBorder="1" applyAlignment="1">
      <alignment horizontal="left" vertical="center" indent="1"/>
    </xf>
    <xf numFmtId="0" fontId="158" fillId="0" borderId="0" xfId="0" applyFont="1" applyFill="1" applyAlignment="1">
      <alignment horizontal="right"/>
    </xf>
    <xf numFmtId="0" fontId="176" fillId="0" borderId="0" xfId="1378" applyFont="1" applyFill="1" applyAlignment="1">
      <alignment horizontal="left"/>
    </xf>
    <xf numFmtId="0" fontId="183" fillId="0" borderId="0" xfId="0" applyFont="1" applyFill="1" applyAlignment="1">
      <alignment horizontal="right"/>
    </xf>
    <xf numFmtId="0" fontId="179" fillId="0" borderId="0" xfId="0" applyFont="1" applyFill="1" applyBorder="1" applyAlignment="1">
      <alignment horizontal="left"/>
    </xf>
    <xf numFmtId="3" fontId="184" fillId="0" borderId="0" xfId="0" applyNumberFormat="1" applyFont="1" applyFill="1"/>
    <xf numFmtId="0" fontId="105" fillId="0" borderId="0" xfId="0" applyFont="1" applyFill="1" applyAlignment="1">
      <alignment horizontal="right"/>
    </xf>
    <xf numFmtId="14" fontId="184" fillId="0" borderId="0" xfId="0" applyNumberFormat="1" applyFont="1" applyFill="1" applyAlignment="1">
      <alignment horizontal="right"/>
    </xf>
    <xf numFmtId="14" fontId="176" fillId="0" borderId="0" xfId="1378" applyNumberFormat="1" applyFont="1" applyFill="1" applyAlignment="1">
      <alignment horizontal="right" vertical="top"/>
    </xf>
    <xf numFmtId="0" fontId="185" fillId="0" borderId="0" xfId="0" applyFont="1" applyFill="1" applyBorder="1" applyAlignment="1">
      <alignment horizontal="center"/>
    </xf>
    <xf numFmtId="0" fontId="176" fillId="0" borderId="0" xfId="1378" applyFont="1" applyFill="1" applyAlignment="1">
      <alignment horizontal="right"/>
    </xf>
    <xf numFmtId="0" fontId="184" fillId="0" borderId="0" xfId="0" applyFont="1" applyFill="1"/>
    <xf numFmtId="0" fontId="176" fillId="0" borderId="0" xfId="1378" applyFont="1" applyFill="1" applyAlignment="1">
      <alignment vertical="top"/>
    </xf>
    <xf numFmtId="0" fontId="184" fillId="0" borderId="0" xfId="0" applyFont="1" applyFill="1" applyAlignment="1">
      <alignment horizontal="left" indent="3"/>
    </xf>
    <xf numFmtId="3" fontId="186" fillId="0" borderId="0" xfId="0" applyNumberFormat="1" applyFont="1" applyFill="1"/>
    <xf numFmtId="0" fontId="185" fillId="0" borderId="0" xfId="0" applyFont="1" applyFill="1" applyAlignment="1"/>
    <xf numFmtId="3" fontId="185" fillId="0" borderId="0" xfId="0" applyNumberFormat="1" applyFont="1" applyFill="1"/>
    <xf numFmtId="0" fontId="185" fillId="0" borderId="0" xfId="0" applyFont="1" applyFill="1" applyAlignment="1">
      <alignment horizontal="left" indent="3"/>
    </xf>
    <xf numFmtId="3" fontId="185" fillId="0" borderId="0" xfId="0" applyNumberFormat="1" applyFont="1" applyFill="1" applyBorder="1" applyAlignment="1">
      <alignment vertical="center"/>
    </xf>
    <xf numFmtId="0" fontId="105" fillId="0" borderId="0" xfId="0" applyFont="1" applyFill="1" applyBorder="1"/>
    <xf numFmtId="0" fontId="187" fillId="0" borderId="0" xfId="0" applyFont="1" applyFill="1"/>
    <xf numFmtId="0" fontId="187" fillId="0" borderId="0" xfId="0" applyFont="1" applyFill="1" applyAlignment="1"/>
    <xf numFmtId="0" fontId="180" fillId="0" borderId="0" xfId="0" applyFont="1" applyFill="1"/>
    <xf numFmtId="0" fontId="158" fillId="0" borderId="2" xfId="0" applyFont="1" applyFill="1" applyBorder="1"/>
    <xf numFmtId="0" fontId="158" fillId="0" borderId="2" xfId="0" applyFont="1" applyFill="1" applyBorder="1" applyAlignment="1">
      <alignment horizontal="right"/>
    </xf>
    <xf numFmtId="0" fontId="158" fillId="0" borderId="2" xfId="0" applyFont="1" applyFill="1" applyBorder="1" applyAlignment="1">
      <alignment horizontal="center"/>
    </xf>
    <xf numFmtId="0" fontId="88" fillId="0" borderId="0" xfId="0" applyFont="1" applyFill="1" applyAlignment="1">
      <alignment horizontal="center"/>
    </xf>
    <xf numFmtId="3" fontId="185" fillId="0" borderId="2" xfId="0" applyNumberFormat="1" applyFont="1" applyFill="1" applyBorder="1"/>
    <xf numFmtId="0" fontId="105" fillId="0" borderId="2" xfId="0" applyFont="1" applyFill="1" applyBorder="1"/>
    <xf numFmtId="3" fontId="184" fillId="0" borderId="2" xfId="0" applyNumberFormat="1" applyFont="1" applyFill="1" applyBorder="1"/>
    <xf numFmtId="3" fontId="185" fillId="0" borderId="106" xfId="0" applyNumberFormat="1" applyFont="1" applyFill="1" applyBorder="1"/>
    <xf numFmtId="0" fontId="105" fillId="0" borderId="106" xfId="0" applyFont="1" applyFill="1" applyBorder="1"/>
    <xf numFmtId="3" fontId="184" fillId="0" borderId="106" xfId="0" applyNumberFormat="1" applyFont="1" applyFill="1" applyBorder="1"/>
    <xf numFmtId="0" fontId="0" fillId="77" borderId="87" xfId="434" applyNumberFormat="1" applyFont="1" applyFill="1" applyBorder="1" applyAlignment="1">
      <alignment horizontal="right" vertical="center"/>
    </xf>
    <xf numFmtId="0" fontId="40" fillId="0" borderId="0" xfId="1256" applyFont="1" applyAlignment="1">
      <alignment vertical="center"/>
    </xf>
    <xf numFmtId="0" fontId="3" fillId="0" borderId="0" xfId="1256" applyFont="1" applyAlignment="1">
      <alignment vertical="center"/>
    </xf>
    <xf numFmtId="0" fontId="128" fillId="0" borderId="0" xfId="1256" applyFont="1" applyFill="1" applyAlignment="1">
      <alignment vertical="center"/>
    </xf>
    <xf numFmtId="37" fontId="190" fillId="0" borderId="0" xfId="279" applyNumberFormat="1" applyFont="1" applyFill="1"/>
    <xf numFmtId="37" fontId="135" fillId="0" borderId="0" xfId="279" applyNumberFormat="1" applyFont="1"/>
    <xf numFmtId="0" fontId="3" fillId="0" borderId="0" xfId="1256" applyFont="1" applyAlignment="1">
      <alignment horizontal="right" vertical="center"/>
    </xf>
    <xf numFmtId="37" fontId="135" fillId="0" borderId="0" xfId="1260" applyNumberFormat="1" applyFont="1"/>
    <xf numFmtId="0" fontId="3" fillId="77" borderId="87" xfId="1256" applyFill="1" applyBorder="1" applyAlignment="1">
      <alignment horizontal="center" vertical="center"/>
    </xf>
    <xf numFmtId="3" fontId="3" fillId="0" borderId="0" xfId="1256" applyNumberFormat="1" applyFont="1" applyAlignment="1">
      <alignment vertical="center"/>
    </xf>
    <xf numFmtId="49" fontId="3" fillId="0" borderId="123" xfId="1256" applyNumberFormat="1" applyFont="1" applyFill="1" applyBorder="1" applyAlignment="1" applyProtection="1">
      <alignment horizontal="center" vertical="center" wrapText="1"/>
    </xf>
    <xf numFmtId="49" fontId="3" fillId="0" borderId="64" xfId="1256" applyNumberFormat="1" applyFont="1" applyFill="1" applyBorder="1" applyAlignment="1" applyProtection="1">
      <alignment horizontal="center" vertical="center" wrapText="1"/>
    </xf>
    <xf numFmtId="49" fontId="3" fillId="0" borderId="124" xfId="1256" applyNumberFormat="1" applyFont="1" applyFill="1" applyBorder="1" applyAlignment="1" applyProtection="1">
      <alignment horizontal="center" vertical="center" wrapText="1"/>
    </xf>
    <xf numFmtId="0" fontId="3" fillId="0" borderId="0" xfId="1256" applyFont="1" applyFill="1" applyAlignment="1">
      <alignment vertical="center"/>
    </xf>
    <xf numFmtId="0" fontId="128" fillId="0" borderId="0" xfId="1256" applyFont="1" applyFill="1"/>
    <xf numFmtId="175" fontId="192" fillId="0" borderId="119" xfId="507" applyNumberFormat="1" applyFont="1" applyBorder="1" applyAlignment="1">
      <alignment vertical="center"/>
    </xf>
    <xf numFmtId="3" fontId="192" fillId="0" borderId="119" xfId="507" applyNumberFormat="1" applyFont="1" applyBorder="1" applyAlignment="1">
      <alignment vertical="center"/>
    </xf>
    <xf numFmtId="3" fontId="192" fillId="0" borderId="119" xfId="507" applyNumberFormat="1" applyFont="1" applyFill="1" applyBorder="1" applyAlignment="1">
      <alignment vertical="center"/>
    </xf>
    <xf numFmtId="0" fontId="3" fillId="0" borderId="0" xfId="1256" applyFont="1"/>
    <xf numFmtId="0" fontId="193" fillId="0" borderId="0" xfId="1256" applyFont="1" applyFill="1"/>
    <xf numFmtId="175" fontId="194" fillId="0" borderId="61" xfId="507" applyNumberFormat="1" applyFont="1" applyBorder="1" applyAlignment="1">
      <alignment vertical="center"/>
    </xf>
    <xf numFmtId="3" fontId="194" fillId="0" borderId="61" xfId="507" applyNumberFormat="1" applyFont="1" applyBorder="1" applyAlignment="1">
      <alignment vertical="center"/>
    </xf>
    <xf numFmtId="3" fontId="194" fillId="0" borderId="61" xfId="507" applyNumberFormat="1" applyFont="1" applyFill="1" applyBorder="1" applyAlignment="1">
      <alignment vertical="center"/>
    </xf>
    <xf numFmtId="0" fontId="195" fillId="0" borderId="0" xfId="1256" applyFont="1"/>
    <xf numFmtId="175" fontId="55" fillId="0" borderId="61" xfId="507" applyNumberFormat="1" applyFont="1" applyBorder="1" applyAlignment="1">
      <alignment vertical="center"/>
    </xf>
    <xf numFmtId="3" fontId="59" fillId="0" borderId="61" xfId="507" applyNumberFormat="1" applyFont="1" applyBorder="1" applyAlignment="1">
      <alignment vertical="center"/>
    </xf>
    <xf numFmtId="3" fontId="59" fillId="0" borderId="61" xfId="507" applyNumberFormat="1" applyFont="1" applyFill="1" applyBorder="1" applyAlignment="1">
      <alignment vertical="center"/>
    </xf>
    <xf numFmtId="3" fontId="128" fillId="0" borderId="61" xfId="507" applyNumberFormat="1" applyFont="1" applyBorder="1" applyAlignment="1">
      <alignment vertical="center"/>
    </xf>
    <xf numFmtId="3" fontId="128" fillId="0" borderId="61" xfId="507" applyNumberFormat="1" applyFont="1" applyFill="1" applyBorder="1" applyAlignment="1">
      <alignment vertical="center"/>
    </xf>
    <xf numFmtId="175" fontId="55" fillId="0" borderId="61" xfId="507" applyNumberFormat="1" applyFont="1" applyFill="1" applyBorder="1" applyAlignment="1">
      <alignment vertical="center"/>
    </xf>
    <xf numFmtId="0" fontId="198" fillId="0" borderId="0" xfId="1256" applyFont="1" applyFill="1"/>
    <xf numFmtId="3" fontId="198" fillId="0" borderId="61" xfId="507" applyNumberFormat="1" applyFont="1" applyBorder="1" applyAlignment="1">
      <alignment vertical="center"/>
    </xf>
    <xf numFmtId="3" fontId="198" fillId="0" borderId="61" xfId="507" applyNumberFormat="1" applyFont="1" applyFill="1" applyBorder="1" applyAlignment="1">
      <alignment vertical="center"/>
    </xf>
    <xf numFmtId="0" fontId="199" fillId="0" borderId="0" xfId="1256" applyFont="1"/>
    <xf numFmtId="175" fontId="198" fillId="0" borderId="61" xfId="507" applyNumberFormat="1" applyFont="1" applyFill="1" applyBorder="1" applyAlignment="1">
      <alignment vertical="center"/>
    </xf>
    <xf numFmtId="175" fontId="192" fillId="0" borderId="61" xfId="1257" applyNumberFormat="1" applyFont="1" applyFill="1" applyBorder="1" applyAlignment="1">
      <alignment vertical="center"/>
    </xf>
    <xf numFmtId="3" fontId="114" fillId="0" borderId="61" xfId="507" applyNumberFormat="1" applyFont="1" applyFill="1" applyBorder="1" applyAlignment="1">
      <alignment vertical="center"/>
    </xf>
    <xf numFmtId="175" fontId="59" fillId="0" borderId="61" xfId="507" applyNumberFormat="1" applyFont="1" applyBorder="1" applyAlignment="1">
      <alignment vertical="center"/>
    </xf>
    <xf numFmtId="175" fontId="192" fillId="0" borderId="87" xfId="507" applyNumberFormat="1" applyFont="1" applyBorder="1" applyAlignment="1">
      <alignment vertical="center"/>
    </xf>
    <xf numFmtId="3" fontId="192" fillId="0" borderId="87" xfId="507" applyNumberFormat="1" applyFont="1" applyBorder="1" applyAlignment="1">
      <alignment vertical="center"/>
    </xf>
    <xf numFmtId="3" fontId="192" fillId="0" borderId="87" xfId="507" applyNumberFormat="1" applyFont="1" applyFill="1" applyBorder="1" applyAlignment="1">
      <alignment vertical="center"/>
    </xf>
    <xf numFmtId="0" fontId="3" fillId="0" borderId="0" xfId="1256" applyFont="1" applyFill="1"/>
    <xf numFmtId="0" fontId="3" fillId="0" borderId="0" xfId="0" applyFont="1" applyFill="1"/>
    <xf numFmtId="3" fontId="3" fillId="0" borderId="0" xfId="1256" applyNumberFormat="1" applyFont="1"/>
    <xf numFmtId="3" fontId="3" fillId="0" borderId="0" xfId="1256" applyNumberFormat="1" applyFont="1" applyFill="1"/>
    <xf numFmtId="0" fontId="112" fillId="0" borderId="0" xfId="1256" applyFont="1"/>
    <xf numFmtId="49" fontId="3" fillId="77" borderId="124" xfId="1256" applyNumberFormat="1" applyFont="1" applyFill="1" applyBorder="1" applyAlignment="1" applyProtection="1">
      <alignment horizontal="center" vertical="center" wrapText="1"/>
    </xf>
    <xf numFmtId="49" fontId="3" fillId="77" borderId="64" xfId="1256" applyNumberFormat="1" applyFont="1" applyFill="1" applyBorder="1" applyAlignment="1" applyProtection="1">
      <alignment horizontal="center" vertical="center" wrapText="1"/>
    </xf>
    <xf numFmtId="49" fontId="3" fillId="77" borderId="123" xfId="1256" applyNumberFormat="1" applyFont="1" applyFill="1" applyBorder="1" applyAlignment="1" applyProtection="1">
      <alignment horizontal="center" vertical="center" wrapText="1"/>
    </xf>
    <xf numFmtId="0" fontId="78" fillId="71" borderId="107" xfId="511" applyNumberFormat="1" applyFont="1" applyFill="1" applyBorder="1" applyAlignment="1">
      <alignment horizontal="center" vertical="center" wrapText="1"/>
    </xf>
    <xf numFmtId="0" fontId="78" fillId="86" borderId="107" xfId="511" applyNumberFormat="1" applyFont="1" applyFill="1" applyBorder="1" applyAlignment="1">
      <alignment horizontal="center" vertical="center" wrapText="1"/>
    </xf>
    <xf numFmtId="0" fontId="78" fillId="85" borderId="107" xfId="511" applyNumberFormat="1" applyFont="1" applyFill="1" applyBorder="1" applyAlignment="1">
      <alignment horizontal="center" vertical="center" wrapText="1"/>
    </xf>
    <xf numFmtId="0" fontId="78" fillId="84" borderId="107" xfId="511" applyNumberFormat="1" applyFont="1" applyFill="1" applyBorder="1" applyAlignment="1">
      <alignment horizontal="center" vertical="center" wrapText="1"/>
    </xf>
    <xf numFmtId="0" fontId="78" fillId="95" borderId="107" xfId="511" applyNumberFormat="1" applyFont="1" applyFill="1" applyBorder="1" applyAlignment="1">
      <alignment horizontal="center" vertical="center" wrapText="1"/>
    </xf>
    <xf numFmtId="0" fontId="78" fillId="0" borderId="119" xfId="511" applyNumberFormat="1" applyFont="1" applyBorder="1" applyAlignment="1">
      <alignment horizontal="center" vertical="center"/>
    </xf>
    <xf numFmtId="0" fontId="78" fillId="82" borderId="87" xfId="511" applyNumberFormat="1" applyFont="1" applyFill="1" applyBorder="1" applyAlignment="1">
      <alignment horizontal="center" vertical="center" wrapText="1"/>
    </xf>
    <xf numFmtId="0" fontId="78" fillId="81" borderId="87" xfId="511" applyNumberFormat="1" applyFont="1" applyFill="1" applyBorder="1" applyAlignment="1">
      <alignment horizontal="center" vertical="center" wrapText="1"/>
    </xf>
    <xf numFmtId="0" fontId="78" fillId="80" borderId="87" xfId="511" applyNumberFormat="1" applyFont="1" applyFill="1" applyBorder="1" applyAlignment="1">
      <alignment horizontal="center" vertical="center" wrapText="1"/>
    </xf>
    <xf numFmtId="0" fontId="78" fillId="79" borderId="87" xfId="511" applyNumberFormat="1" applyFont="1" applyFill="1" applyBorder="1" applyAlignment="1">
      <alignment horizontal="center" vertical="center" wrapText="1"/>
    </xf>
    <xf numFmtId="0" fontId="78" fillId="78" borderId="87" xfId="511" applyNumberFormat="1" applyFont="1" applyFill="1" applyBorder="1" applyAlignment="1">
      <alignment horizontal="center" vertical="center" wrapText="1"/>
    </xf>
    <xf numFmtId="0" fontId="78" fillId="82" borderId="108" xfId="511" applyNumberFormat="1" applyFont="1" applyFill="1" applyBorder="1" applyAlignment="1">
      <alignment horizontal="center" vertical="center" wrapText="1"/>
    </xf>
    <xf numFmtId="0" fontId="78" fillId="81" borderId="108" xfId="511" applyNumberFormat="1" applyFont="1" applyFill="1" applyBorder="1" applyAlignment="1">
      <alignment horizontal="center" vertical="center" wrapText="1"/>
    </xf>
    <xf numFmtId="0" fontId="78" fillId="80" borderId="108" xfId="511" applyNumberFormat="1" applyFont="1" applyFill="1" applyBorder="1" applyAlignment="1">
      <alignment horizontal="center" vertical="center" wrapText="1"/>
    </xf>
    <xf numFmtId="0" fontId="78" fillId="79" borderId="108" xfId="511" applyNumberFormat="1" applyFont="1" applyFill="1" applyBorder="1" applyAlignment="1">
      <alignment horizontal="center" vertical="center" wrapText="1"/>
    </xf>
    <xf numFmtId="0" fontId="78" fillId="78" borderId="108" xfId="511" applyNumberFormat="1" applyFont="1" applyFill="1" applyBorder="1" applyAlignment="1">
      <alignment horizontal="center" vertical="center" wrapText="1"/>
    </xf>
    <xf numFmtId="0" fontId="87" fillId="0" borderId="87" xfId="511" applyNumberFormat="1" applyFont="1" applyBorder="1"/>
    <xf numFmtId="196" fontId="87" fillId="0" borderId="108" xfId="511" applyNumberFormat="1" applyFont="1" applyBorder="1"/>
    <xf numFmtId="196" fontId="78" fillId="0" borderId="87" xfId="511" applyNumberFormat="1" applyFont="1" applyBorder="1"/>
    <xf numFmtId="194" fontId="87" fillId="0" borderId="0" xfId="511" applyFont="1" applyFill="1"/>
    <xf numFmtId="0" fontId="3" fillId="77" borderId="108" xfId="1256" applyFill="1" applyBorder="1" applyAlignment="1">
      <alignment horizontal="center" vertical="center" wrapText="1"/>
    </xf>
    <xf numFmtId="0" fontId="5" fillId="0" borderId="121" xfId="507" applyFont="1" applyBorder="1" applyAlignment="1">
      <alignment horizontal="center" vertical="center"/>
    </xf>
    <xf numFmtId="0" fontId="79" fillId="0" borderId="121" xfId="507" applyFont="1" applyBorder="1" applyAlignment="1">
      <alignment horizontal="right" vertical="center"/>
    </xf>
    <xf numFmtId="0" fontId="79" fillId="0" borderId="121" xfId="507" applyFont="1" applyBorder="1" applyAlignment="1">
      <alignment horizontal="center" vertical="center"/>
    </xf>
    <xf numFmtId="0" fontId="177" fillId="0" borderId="0" xfId="507" applyFont="1" applyFill="1" applyAlignment="1">
      <alignment horizontal="center" vertical="center"/>
    </xf>
    <xf numFmtId="0" fontId="201" fillId="0" borderId="0" xfId="0" applyFont="1"/>
    <xf numFmtId="0" fontId="201" fillId="0" borderId="0" xfId="0" applyFont="1" applyFill="1"/>
    <xf numFmtId="0" fontId="5" fillId="0" borderId="0" xfId="1380" applyFont="1" applyAlignment="1">
      <alignment horizontal="right"/>
    </xf>
    <xf numFmtId="0" fontId="203" fillId="0" borderId="0" xfId="0" applyFont="1"/>
    <xf numFmtId="0" fontId="202" fillId="0" borderId="87" xfId="0" applyFont="1" applyBorder="1" applyAlignment="1">
      <alignment horizontal="left" vertical="center"/>
    </xf>
    <xf numFmtId="204" fontId="79" fillId="0" borderId="87" xfId="0" applyNumberFormat="1" applyFont="1" applyBorder="1" applyAlignment="1">
      <alignment horizontal="center" vertical="center" wrapText="1"/>
    </xf>
    <xf numFmtId="0" fontId="202" fillId="0" borderId="87" xfId="0" applyFont="1" applyBorder="1" applyAlignment="1">
      <alignment horizontal="centerContinuous"/>
    </xf>
    <xf numFmtId="0" fontId="204" fillId="0" borderId="87" xfId="0" applyFont="1" applyBorder="1" applyAlignment="1">
      <alignment horizontal="left" vertical="center" indent="1"/>
    </xf>
    <xf numFmtId="204" fontId="5" fillId="0" borderId="87" xfId="0" applyNumberFormat="1" applyFont="1" applyBorder="1" applyAlignment="1">
      <alignment horizontal="center" vertical="center" wrapText="1"/>
    </xf>
    <xf numFmtId="175" fontId="205" fillId="0" borderId="0" xfId="0" applyNumberFormat="1" applyFont="1" applyAlignment="1">
      <alignment horizontal="right"/>
    </xf>
    <xf numFmtId="0" fontId="5" fillId="0" borderId="0" xfId="0" applyFont="1" applyAlignment="1">
      <alignment horizontal="left"/>
    </xf>
    <xf numFmtId="204" fontId="5" fillId="0" borderId="0" xfId="0" applyNumberFormat="1" applyFont="1" applyAlignment="1">
      <alignment horizontal="right"/>
    </xf>
    <xf numFmtId="0" fontId="5" fillId="0" borderId="0" xfId="0" quotePrefix="1" applyFont="1" applyAlignment="1">
      <alignment horizontal="left"/>
    </xf>
    <xf numFmtId="175" fontId="5" fillId="0" borderId="0" xfId="0" applyNumberFormat="1" applyFont="1"/>
    <xf numFmtId="0" fontId="79" fillId="0" borderId="0" xfId="0" quotePrefix="1" applyFont="1" applyAlignment="1">
      <alignment horizontal="left"/>
    </xf>
    <xf numFmtId="0" fontId="207" fillId="0" borderId="0" xfId="0" applyFont="1"/>
    <xf numFmtId="0" fontId="206" fillId="0" borderId="0" xfId="0" applyFont="1"/>
    <xf numFmtId="0" fontId="207" fillId="73" borderId="119" xfId="0" applyFont="1" applyFill="1" applyBorder="1"/>
    <xf numFmtId="0" fontId="207" fillId="73" borderId="126" xfId="0" applyFont="1" applyFill="1" applyBorder="1"/>
    <xf numFmtId="0" fontId="207" fillId="73" borderId="127" xfId="0" applyFont="1" applyFill="1" applyBorder="1"/>
    <xf numFmtId="0" fontId="207" fillId="73" borderId="128" xfId="0" applyFont="1" applyFill="1" applyBorder="1"/>
    <xf numFmtId="0" fontId="207" fillId="73" borderId="87" xfId="0" applyFont="1" applyFill="1" applyBorder="1"/>
    <xf numFmtId="0" fontId="207" fillId="0" borderId="119" xfId="0" applyFont="1" applyBorder="1"/>
    <xf numFmtId="0" fontId="206" fillId="0" borderId="119" xfId="0" applyFont="1" applyBorder="1"/>
    <xf numFmtId="0" fontId="206" fillId="0" borderId="125" xfId="0" applyFont="1" applyBorder="1"/>
    <xf numFmtId="0" fontId="206" fillId="0" borderId="5" xfId="0" applyFont="1" applyBorder="1"/>
    <xf numFmtId="0" fontId="206" fillId="0" borderId="123" xfId="0" applyFont="1" applyBorder="1"/>
    <xf numFmtId="0" fontId="207" fillId="0" borderId="61" xfId="0" applyFont="1" applyBorder="1"/>
    <xf numFmtId="0" fontId="207" fillId="0" borderId="62" xfId="0" applyFont="1" applyBorder="1"/>
    <xf numFmtId="0" fontId="207" fillId="0" borderId="79" xfId="0" applyFont="1" applyBorder="1"/>
    <xf numFmtId="0" fontId="207" fillId="0" borderId="64" xfId="0" applyFont="1" applyBorder="1"/>
    <xf numFmtId="0" fontId="207" fillId="0" borderId="65" xfId="0" applyFont="1" applyBorder="1"/>
    <xf numFmtId="0" fontId="207" fillId="0" borderId="2" xfId="0" applyFont="1" applyBorder="1"/>
    <xf numFmtId="0" fontId="207" fillId="0" borderId="124" xfId="0" applyFont="1" applyBorder="1"/>
    <xf numFmtId="0" fontId="5" fillId="77" borderId="0" xfId="0" applyFont="1" applyFill="1" applyBorder="1" applyAlignment="1">
      <alignment horizontal="center" vertical="center"/>
    </xf>
    <xf numFmtId="0" fontId="210" fillId="77" borderId="0" xfId="7" applyFont="1" applyFill="1"/>
    <xf numFmtId="0" fontId="5" fillId="77" borderId="0" xfId="14" applyFont="1" applyFill="1"/>
    <xf numFmtId="0" fontId="177" fillId="77" borderId="0" xfId="14" applyFont="1" applyFill="1"/>
    <xf numFmtId="0" fontId="5" fillId="77" borderId="0" xfId="14" applyFont="1" applyFill="1" applyAlignment="1">
      <alignment horizontal="right"/>
    </xf>
    <xf numFmtId="0" fontId="79" fillId="77" borderId="106" xfId="15" applyFont="1" applyFill="1" applyBorder="1" applyAlignment="1">
      <alignment horizontal="center" vertical="center"/>
    </xf>
    <xf numFmtId="0" fontId="5" fillId="77" borderId="106" xfId="15" applyFont="1" applyFill="1" applyBorder="1" applyAlignment="1">
      <alignment horizontal="center" vertical="center"/>
    </xf>
    <xf numFmtId="0" fontId="79" fillId="77" borderId="0" xfId="15" applyFont="1" applyFill="1" applyBorder="1" applyAlignment="1">
      <alignment horizontal="center" vertical="center"/>
    </xf>
    <xf numFmtId="0" fontId="5" fillId="77" borderId="0" xfId="15" applyFont="1" applyFill="1" applyBorder="1" applyAlignment="1">
      <alignment horizontal="center" vertical="center"/>
    </xf>
    <xf numFmtId="3" fontId="5" fillId="77" borderId="0" xfId="15" applyNumberFormat="1" applyFont="1" applyFill="1" applyBorder="1"/>
    <xf numFmtId="3" fontId="79" fillId="77" borderId="0" xfId="15" applyNumberFormat="1" applyFont="1" applyFill="1" applyBorder="1"/>
    <xf numFmtId="0" fontId="79" fillId="77" borderId="0" xfId="14" applyFont="1" applyFill="1" applyAlignment="1">
      <alignment horizontal="right" vertical="center"/>
    </xf>
    <xf numFmtId="3" fontId="79" fillId="77" borderId="7" xfId="14" applyNumberFormat="1" applyFont="1" applyFill="1" applyBorder="1" applyAlignment="1">
      <alignment horizontal="center" vertical="center"/>
    </xf>
    <xf numFmtId="206" fontId="5" fillId="77" borderId="0" xfId="14" applyNumberFormat="1" applyFont="1" applyFill="1"/>
    <xf numFmtId="0" fontId="5" fillId="77" borderId="0" xfId="0" applyFont="1" applyFill="1"/>
    <xf numFmtId="0" fontId="79" fillId="77" borderId="0" xfId="0" applyFont="1" applyFill="1" applyAlignment="1">
      <alignment horizontal="right" indent="5"/>
    </xf>
    <xf numFmtId="0" fontId="79" fillId="77" borderId="0" xfId="0" applyFont="1" applyFill="1"/>
    <xf numFmtId="0" fontId="5" fillId="77" borderId="0" xfId="0" applyFont="1" applyFill="1" applyAlignment="1">
      <alignment horizontal="left" indent="2"/>
    </xf>
    <xf numFmtId="0" fontId="181" fillId="77" borderId="0" xfId="5" applyFont="1" applyFill="1"/>
    <xf numFmtId="167" fontId="5" fillId="77" borderId="0" xfId="4" applyNumberFormat="1" applyFont="1" applyFill="1"/>
    <xf numFmtId="0" fontId="79" fillId="77" borderId="2" xfId="0" applyFont="1" applyFill="1" applyBorder="1" applyAlignment="1">
      <alignment horizontal="center" vertical="center"/>
    </xf>
    <xf numFmtId="0" fontId="93" fillId="77" borderId="0" xfId="0" applyNumberFormat="1" applyFont="1" applyFill="1" applyAlignment="1">
      <alignment horizontal="center"/>
    </xf>
    <xf numFmtId="0" fontId="78" fillId="77" borderId="0" xfId="0" applyFont="1" applyFill="1"/>
    <xf numFmtId="0" fontId="188" fillId="77" borderId="0" xfId="5" applyFont="1" applyFill="1" applyAlignment="1">
      <alignment horizontal="right" wrapText="1"/>
    </xf>
    <xf numFmtId="0" fontId="5" fillId="77" borderId="0" xfId="0" applyFont="1" applyFill="1" applyBorder="1"/>
    <xf numFmtId="0" fontId="188" fillId="77" borderId="0" xfId="12" applyFont="1" applyFill="1" applyAlignment="1" applyProtection="1">
      <alignment horizontal="center"/>
    </xf>
    <xf numFmtId="0" fontId="181" fillId="77" borderId="0" xfId="12" applyFont="1" applyFill="1" applyProtection="1"/>
    <xf numFmtId="3" fontId="181" fillId="77" borderId="0" xfId="1379" applyNumberFormat="1" applyFont="1" applyFill="1" applyAlignment="1" applyProtection="1">
      <alignment horizontal="center"/>
    </xf>
    <xf numFmtId="165" fontId="79" fillId="77" borderId="5" xfId="0" applyNumberFormat="1" applyFont="1" applyFill="1" applyBorder="1" applyAlignment="1">
      <alignment horizontal="center"/>
    </xf>
    <xf numFmtId="0" fontId="79" fillId="77" borderId="5" xfId="0" applyFont="1" applyFill="1" applyBorder="1" applyAlignment="1">
      <alignment horizontal="center"/>
    </xf>
    <xf numFmtId="0" fontId="79" fillId="77" borderId="2" xfId="0" applyNumberFormat="1" applyFont="1" applyFill="1" applyBorder="1" applyAlignment="1">
      <alignment horizontal="center" vertical="center"/>
    </xf>
    <xf numFmtId="0" fontId="79" fillId="77" borderId="0" xfId="0" applyFont="1" applyFill="1" applyBorder="1" applyAlignment="1">
      <alignment horizontal="center" vertical="center"/>
    </xf>
    <xf numFmtId="0" fontId="5" fillId="77" borderId="0" xfId="12" applyFont="1" applyFill="1" applyBorder="1" applyAlignment="1" applyProtection="1">
      <alignment horizontal="left" indent="1"/>
    </xf>
    <xf numFmtId="3" fontId="181" fillId="77" borderId="0" xfId="12" applyNumberFormat="1" applyFont="1" applyFill="1" applyBorder="1" applyProtection="1"/>
    <xf numFmtId="208" fontId="181" fillId="77" borderId="0" xfId="12" applyNumberFormat="1" applyFont="1" applyFill="1" applyBorder="1" applyProtection="1">
      <protection locked="0"/>
    </xf>
    <xf numFmtId="0" fontId="5" fillId="77" borderId="0" xfId="5" applyFont="1" applyFill="1" applyBorder="1" applyAlignment="1">
      <alignment horizontal="left" indent="2"/>
    </xf>
    <xf numFmtId="170" fontId="5" fillId="77" borderId="6" xfId="0" applyNumberFormat="1" applyFont="1" applyFill="1" applyBorder="1"/>
    <xf numFmtId="170" fontId="5" fillId="77" borderId="0" xfId="0" applyNumberFormat="1" applyFont="1" applyFill="1"/>
    <xf numFmtId="3" fontId="78" fillId="77" borderId="0" xfId="0" applyNumberFormat="1" applyFont="1" applyFill="1" applyBorder="1" applyAlignment="1">
      <alignment horizontal="left" indent="3"/>
    </xf>
    <xf numFmtId="170" fontId="5" fillId="77" borderId="9" xfId="0" applyNumberFormat="1" applyFont="1" applyFill="1" applyBorder="1"/>
    <xf numFmtId="0" fontId="5" fillId="77" borderId="0" xfId="5" applyFont="1" applyFill="1"/>
    <xf numFmtId="0" fontId="90" fillId="77" borderId="0" xfId="0" applyFont="1" applyFill="1"/>
    <xf numFmtId="165" fontId="5" fillId="77" borderId="0" xfId="0" applyNumberFormat="1" applyFont="1" applyFill="1"/>
    <xf numFmtId="208" fontId="181" fillId="77" borderId="0" xfId="5" applyNumberFormat="1" applyFont="1" applyFill="1"/>
    <xf numFmtId="0" fontId="5" fillId="77" borderId="0" xfId="252" applyFont="1" applyFill="1" applyBorder="1" applyAlignment="1"/>
    <xf numFmtId="167" fontId="79" fillId="77" borderId="2" xfId="0" applyNumberFormat="1" applyFont="1" applyFill="1" applyBorder="1"/>
    <xf numFmtId="0" fontId="79" fillId="77" borderId="0" xfId="0" applyFont="1" applyFill="1" applyAlignment="1">
      <alignment horizontal="right" indent="4"/>
    </xf>
    <xf numFmtId="0" fontId="5" fillId="77" borderId="0" xfId="0" applyFont="1" applyFill="1" applyAlignment="1">
      <alignment vertical="center"/>
    </xf>
    <xf numFmtId="167" fontId="79" fillId="77" borderId="0" xfId="0" applyNumberFormat="1" applyFont="1" applyFill="1"/>
    <xf numFmtId="0" fontId="5" fillId="77" borderId="0" xfId="7" applyFont="1" applyFill="1"/>
    <xf numFmtId="0" fontId="5" fillId="77" borderId="0" xfId="7" applyFont="1" applyFill="1" applyAlignment="1">
      <alignment horizontal="left" indent="2"/>
    </xf>
    <xf numFmtId="0" fontId="5" fillId="77" borderId="0" xfId="0" applyFont="1" applyFill="1" applyBorder="1" applyAlignment="1">
      <alignment horizontal="left" indent="2"/>
    </xf>
    <xf numFmtId="0" fontId="79" fillId="77" borderId="0" xfId="7" applyFont="1" applyFill="1"/>
    <xf numFmtId="0" fontId="87" fillId="77" borderId="0" xfId="0" applyFont="1" applyFill="1"/>
    <xf numFmtId="0" fontId="5" fillId="77" borderId="8" xfId="0" applyFont="1" applyFill="1" applyBorder="1" applyAlignment="1">
      <alignment horizontal="left" indent="2"/>
    </xf>
    <xf numFmtId="0" fontId="5" fillId="77" borderId="0" xfId="234" applyFont="1" applyFill="1" applyBorder="1" applyAlignment="1">
      <alignment horizontal="left" indent="2"/>
    </xf>
    <xf numFmtId="0" fontId="5" fillId="77" borderId="8" xfId="0" applyFont="1" applyFill="1" applyBorder="1" applyAlignment="1">
      <alignment horizontal="left" indent="4"/>
    </xf>
    <xf numFmtId="0" fontId="79" fillId="77" borderId="0" xfId="0" applyFont="1" applyFill="1" applyBorder="1" applyAlignment="1">
      <alignment horizontal="center"/>
    </xf>
    <xf numFmtId="0" fontId="79" fillId="77" borderId="0" xfId="0" applyFont="1" applyFill="1" applyBorder="1"/>
    <xf numFmtId="0" fontId="78" fillId="77" borderId="0" xfId="0" applyFont="1" applyFill="1" applyBorder="1" applyAlignment="1">
      <alignment horizontal="left" indent="2"/>
    </xf>
    <xf numFmtId="170" fontId="78" fillId="77" borderId="0" xfId="0" applyNumberFormat="1" applyFont="1" applyFill="1"/>
    <xf numFmtId="170" fontId="5" fillId="77" borderId="0" xfId="7" applyNumberFormat="1" applyFont="1" applyFill="1"/>
    <xf numFmtId="170" fontId="87" fillId="77" borderId="5" xfId="0" applyNumberFormat="1" applyFont="1" applyFill="1" applyBorder="1"/>
    <xf numFmtId="170" fontId="78" fillId="77" borderId="0" xfId="0" applyNumberFormat="1" applyFont="1" applyFill="1" applyBorder="1"/>
    <xf numFmtId="170" fontId="79" fillId="77" borderId="5" xfId="7" applyNumberFormat="1" applyFont="1" applyFill="1" applyBorder="1"/>
    <xf numFmtId="170" fontId="78" fillId="77" borderId="7" xfId="0" applyNumberFormat="1" applyFont="1" applyFill="1" applyBorder="1"/>
    <xf numFmtId="3" fontId="79" fillId="77" borderId="0" xfId="7" applyNumberFormat="1" applyFont="1" applyFill="1" applyBorder="1"/>
    <xf numFmtId="170" fontId="78" fillId="77" borderId="5" xfId="0" applyNumberFormat="1" applyFont="1" applyFill="1" applyBorder="1"/>
    <xf numFmtId="170" fontId="87" fillId="77" borderId="0" xfId="0" applyNumberFormat="1" applyFont="1" applyFill="1" applyBorder="1"/>
    <xf numFmtId="170" fontId="78" fillId="77" borderId="7" xfId="1" applyNumberFormat="1" applyFont="1" applyFill="1" applyBorder="1"/>
    <xf numFmtId="3" fontId="78" fillId="77" borderId="0" xfId="0" applyNumberFormat="1" applyFont="1" applyFill="1"/>
    <xf numFmtId="0" fontId="5" fillId="77" borderId="8" xfId="234" applyFont="1" applyFill="1" applyBorder="1"/>
    <xf numFmtId="0" fontId="5" fillId="77" borderId="0" xfId="0" applyFont="1" applyFill="1" applyBorder="1" applyAlignment="1"/>
    <xf numFmtId="0" fontId="79" fillId="77" borderId="87" xfId="0" applyFont="1" applyFill="1" applyBorder="1" applyAlignment="1">
      <alignment horizontal="left" vertical="center" wrapText="1"/>
    </xf>
    <xf numFmtId="0" fontId="79" fillId="77" borderId="87" xfId="0" applyFont="1" applyFill="1" applyBorder="1" applyAlignment="1">
      <alignment horizontal="left" wrapText="1" indent="2"/>
    </xf>
    <xf numFmtId="3" fontId="78" fillId="77" borderId="0" xfId="511" applyNumberFormat="1" applyFont="1" applyFill="1"/>
    <xf numFmtId="196" fontId="78" fillId="77" borderId="0" xfId="511" applyNumberFormat="1" applyFont="1" applyFill="1" applyBorder="1"/>
    <xf numFmtId="175" fontId="55" fillId="77" borderId="61" xfId="507" applyNumberFormat="1" applyFont="1" applyFill="1" applyBorder="1" applyAlignment="1">
      <alignment vertical="center"/>
    </xf>
    <xf numFmtId="175" fontId="59" fillId="77" borderId="61" xfId="507" applyNumberFormat="1" applyFont="1" applyFill="1" applyBorder="1" applyAlignment="1">
      <alignment horizontal="left" vertical="center" indent="1"/>
    </xf>
    <xf numFmtId="175" fontId="198" fillId="77" borderId="61" xfId="507" applyNumberFormat="1" applyFont="1" applyFill="1" applyBorder="1" applyAlignment="1">
      <alignment vertical="center"/>
    </xf>
    <xf numFmtId="175" fontId="192" fillId="77" borderId="61" xfId="1257" applyNumberFormat="1" applyFont="1" applyFill="1" applyBorder="1" applyAlignment="1">
      <alignment vertical="center"/>
    </xf>
    <xf numFmtId="175" fontId="59" fillId="77" borderId="61" xfId="507" applyNumberFormat="1" applyFont="1" applyFill="1" applyBorder="1" applyAlignment="1">
      <alignment vertical="center"/>
    </xf>
    <xf numFmtId="175" fontId="192" fillId="77" borderId="87" xfId="507" applyNumberFormat="1" applyFont="1" applyFill="1" applyBorder="1" applyAlignment="1">
      <alignment vertical="center"/>
    </xf>
    <xf numFmtId="0" fontId="3" fillId="77" borderId="0" xfId="1256" applyFont="1" applyFill="1"/>
    <xf numFmtId="0" fontId="3" fillId="77" borderId="0" xfId="0" applyFont="1" applyFill="1"/>
    <xf numFmtId="0" fontId="5" fillId="77" borderId="0" xfId="514" applyFont="1" applyFill="1"/>
    <xf numFmtId="194" fontId="5" fillId="77" borderId="0" xfId="511" applyFont="1" applyFill="1"/>
    <xf numFmtId="0" fontId="3" fillId="77" borderId="87" xfId="1256" applyFont="1" applyFill="1" applyBorder="1" applyAlignment="1">
      <alignment horizontal="center" vertical="center"/>
    </xf>
    <xf numFmtId="0" fontId="3" fillId="77" borderId="0" xfId="1256" applyFont="1" applyFill="1" applyAlignment="1">
      <alignment vertical="center"/>
    </xf>
    <xf numFmtId="175" fontId="192" fillId="77" borderId="119" xfId="507" applyNumberFormat="1" applyFont="1" applyFill="1" applyBorder="1" applyAlignment="1">
      <alignment vertical="center"/>
    </xf>
    <xf numFmtId="175" fontId="194" fillId="77" borderId="61" xfId="507" applyNumberFormat="1" applyFont="1" applyFill="1" applyBorder="1" applyAlignment="1">
      <alignment vertical="center"/>
    </xf>
    <xf numFmtId="0" fontId="5" fillId="77" borderId="61" xfId="0" applyFont="1" applyFill="1" applyBorder="1" applyAlignment="1">
      <alignment horizontal="left" indent="1"/>
    </xf>
    <xf numFmtId="0" fontId="5" fillId="77" borderId="64" xfId="0" applyFont="1" applyFill="1" applyBorder="1" applyAlignment="1">
      <alignment horizontal="left" indent="1"/>
    </xf>
    <xf numFmtId="0" fontId="206" fillId="74" borderId="0" xfId="0" applyFont="1" applyFill="1"/>
    <xf numFmtId="0" fontId="207" fillId="74" borderId="0" xfId="0" applyFont="1" applyFill="1"/>
    <xf numFmtId="0" fontId="207" fillId="73" borderId="129" xfId="0" applyFont="1" applyFill="1" applyBorder="1"/>
    <xf numFmtId="169" fontId="5" fillId="77" borderId="0" xfId="5" applyNumberFormat="1" applyFont="1" applyFill="1" applyBorder="1" applyAlignment="1">
      <alignment vertical="center"/>
    </xf>
    <xf numFmtId="169" fontId="5" fillId="77" borderId="0" xfId="5" applyNumberFormat="1" applyFont="1" applyFill="1" applyBorder="1" applyAlignment="1">
      <alignment horizontal="left" vertical="center" indent="2"/>
    </xf>
    <xf numFmtId="0" fontId="5" fillId="77" borderId="61" xfId="0" applyFont="1" applyFill="1" applyBorder="1" applyAlignment="1">
      <alignment horizontal="left" indent="2"/>
    </xf>
    <xf numFmtId="0" fontId="5" fillId="0" borderId="64" xfId="0" applyFont="1" applyBorder="1" applyAlignment="1">
      <alignment horizontal="left" vertical="center"/>
    </xf>
    <xf numFmtId="0" fontId="5" fillId="77" borderId="64" xfId="0" applyFont="1" applyFill="1" applyBorder="1" applyAlignment="1">
      <alignment horizontal="left" indent="2"/>
    </xf>
    <xf numFmtId="209" fontId="5" fillId="0" borderId="0" xfId="3" applyNumberFormat="1" applyFont="1" applyFill="1"/>
    <xf numFmtId="0" fontId="88" fillId="74" borderId="0" xfId="0" applyFont="1" applyFill="1" applyAlignment="1">
      <alignment horizontal="center"/>
    </xf>
    <xf numFmtId="0" fontId="5" fillId="0" borderId="64" xfId="0" applyFont="1" applyFill="1" applyBorder="1" applyAlignment="1">
      <alignment horizontal="left" vertical="center"/>
    </xf>
    <xf numFmtId="0" fontId="5" fillId="77" borderId="61" xfId="0" applyFont="1" applyFill="1" applyBorder="1" applyAlignment="1">
      <alignment horizontal="left" vertical="center"/>
    </xf>
    <xf numFmtId="194" fontId="1" fillId="77" borderId="0" xfId="511" applyFont="1" applyFill="1"/>
    <xf numFmtId="0" fontId="74" fillId="77" borderId="0" xfId="0" applyFont="1" applyFill="1"/>
    <xf numFmtId="0" fontId="77" fillId="77" borderId="0" xfId="522" applyFont="1" applyFill="1" applyAlignment="1" applyProtection="1"/>
    <xf numFmtId="0" fontId="5" fillId="77" borderId="0" xfId="1154" applyFont="1" applyFill="1"/>
    <xf numFmtId="0" fontId="219" fillId="77" borderId="0" xfId="0" applyFont="1" applyFill="1"/>
    <xf numFmtId="0" fontId="79" fillId="77" borderId="0" xfId="12" applyFont="1" applyFill="1" applyAlignment="1">
      <alignment vertical="center"/>
    </xf>
    <xf numFmtId="0" fontId="218" fillId="77" borderId="0" xfId="0" applyFont="1" applyFill="1"/>
    <xf numFmtId="0" fontId="183" fillId="77" borderId="0" xfId="0" applyFont="1" applyFill="1" applyAlignment="1">
      <alignment horizontal="right"/>
    </xf>
    <xf numFmtId="0" fontId="217" fillId="77" borderId="87" xfId="0" applyFont="1" applyFill="1" applyBorder="1" applyAlignment="1">
      <alignment horizontal="center"/>
    </xf>
    <xf numFmtId="0" fontId="188" fillId="77" borderId="87" xfId="0" applyFont="1" applyFill="1" applyBorder="1" applyAlignment="1">
      <alignment horizontal="center"/>
    </xf>
    <xf numFmtId="0" fontId="172" fillId="77" borderId="87" xfId="0" applyFont="1" applyFill="1" applyBorder="1"/>
    <xf numFmtId="0" fontId="188" fillId="77" borderId="87" xfId="0" applyFont="1" applyFill="1" applyBorder="1" applyAlignment="1">
      <alignment horizontal="center" vertical="center"/>
    </xf>
    <xf numFmtId="0" fontId="172" fillId="77" borderId="87" xfId="0" applyFont="1" applyFill="1" applyBorder="1" applyAlignment="1">
      <alignment horizontal="left" indent="1"/>
    </xf>
    <xf numFmtId="0" fontId="5" fillId="77" borderId="87" xfId="0" applyFont="1" applyFill="1" applyBorder="1" applyAlignment="1">
      <alignment horizontal="center"/>
    </xf>
    <xf numFmtId="0" fontId="79" fillId="77" borderId="87" xfId="0" applyFont="1" applyFill="1" applyBorder="1" applyAlignment="1">
      <alignment horizontal="center" vertical="center"/>
    </xf>
    <xf numFmtId="0" fontId="216" fillId="77" borderId="0" xfId="0" applyFont="1" applyFill="1" applyAlignment="1">
      <alignment horizontal="left" indent="1"/>
    </xf>
    <xf numFmtId="0" fontId="215" fillId="77" borderId="0" xfId="0" applyFont="1" applyFill="1" applyAlignment="1">
      <alignment horizontal="center"/>
    </xf>
    <xf numFmtId="0" fontId="214" fillId="77" borderId="0" xfId="0" applyFont="1" applyFill="1"/>
    <xf numFmtId="0" fontId="20" fillId="77" borderId="0" xfId="0" applyFont="1" applyFill="1"/>
    <xf numFmtId="0" fontId="20" fillId="77" borderId="132" xfId="0" applyFont="1" applyFill="1" applyBorder="1" applyAlignment="1">
      <alignment horizontal="center" vertical="center"/>
    </xf>
    <xf numFmtId="0" fontId="0" fillId="77" borderId="132" xfId="0" applyFill="1" applyBorder="1" applyAlignment="1">
      <alignment horizontal="center" vertical="center"/>
    </xf>
    <xf numFmtId="0" fontId="0" fillId="77" borderId="132" xfId="0" applyFill="1" applyBorder="1"/>
    <xf numFmtId="0" fontId="128" fillId="77" borderId="0" xfId="1256" applyFont="1" applyFill="1"/>
    <xf numFmtId="3" fontId="59" fillId="77" borderId="61" xfId="507" applyNumberFormat="1" applyFont="1" applyFill="1" applyBorder="1" applyAlignment="1">
      <alignment vertical="center"/>
    </xf>
    <xf numFmtId="0" fontId="193" fillId="77" borderId="0" xfId="1256" applyFont="1" applyFill="1"/>
    <xf numFmtId="3" fontId="128" fillId="77" borderId="61" xfId="507" applyNumberFormat="1" applyFont="1" applyFill="1" applyBorder="1" applyAlignment="1">
      <alignment vertical="center"/>
    </xf>
    <xf numFmtId="0" fontId="195" fillId="77" borderId="0" xfId="1256" applyFont="1" applyFill="1"/>
    <xf numFmtId="0" fontId="108" fillId="77" borderId="50" xfId="235" quotePrefix="1" applyFont="1" applyFill="1" applyBorder="1" applyAlignment="1">
      <alignment horizontal="left"/>
    </xf>
    <xf numFmtId="3" fontId="39" fillId="0" borderId="0" xfId="7" applyNumberFormat="1" applyFont="1" applyFill="1" applyBorder="1" applyAlignment="1">
      <alignment horizontal="left" vertical="center" wrapText="1"/>
    </xf>
    <xf numFmtId="168" fontId="83" fillId="74" borderId="0" xfId="5" applyNumberFormat="1" applyFont="1" applyFill="1" applyBorder="1" applyAlignment="1">
      <alignment horizontal="left" vertical="center" wrapText="1"/>
    </xf>
    <xf numFmtId="168" fontId="83" fillId="0" borderId="0" xfId="5" applyNumberFormat="1" applyFont="1" applyFill="1" applyBorder="1" applyAlignment="1">
      <alignment horizontal="left" vertical="center" wrapText="1"/>
    </xf>
    <xf numFmtId="0" fontId="88" fillId="74" borderId="0" xfId="0" applyFont="1" applyFill="1" applyAlignment="1">
      <alignment horizontal="center"/>
    </xf>
    <xf numFmtId="168" fontId="79" fillId="0" borderId="0" xfId="6" applyNumberFormat="1" applyFont="1" applyFill="1" applyBorder="1" applyAlignment="1">
      <alignment horizontal="center" vertical="center" wrapText="1"/>
    </xf>
    <xf numFmtId="0" fontId="79" fillId="73" borderId="2" xfId="5" applyNumberFormat="1" applyFont="1" applyFill="1" applyBorder="1" applyAlignment="1">
      <alignment horizontal="center" vertical="center"/>
    </xf>
    <xf numFmtId="168" fontId="79" fillId="0" borderId="0" xfId="5" applyNumberFormat="1" applyFont="1" applyFill="1" applyBorder="1" applyAlignment="1">
      <alignment horizontal="center" vertical="center"/>
    </xf>
    <xf numFmtId="168" fontId="79" fillId="0" borderId="2" xfId="5" applyNumberFormat="1" applyFont="1" applyFill="1" applyBorder="1" applyAlignment="1">
      <alignment horizontal="center" vertical="center"/>
    </xf>
    <xf numFmtId="168" fontId="5" fillId="0" borderId="0" xfId="5" applyNumberFormat="1" applyFont="1" applyFill="1" applyBorder="1" applyAlignment="1">
      <alignment horizontal="center" vertical="center"/>
    </xf>
    <xf numFmtId="168" fontId="5" fillId="0" borderId="2" xfId="5" applyNumberFormat="1" applyFont="1" applyFill="1" applyBorder="1" applyAlignment="1">
      <alignment horizontal="center" vertical="center"/>
    </xf>
    <xf numFmtId="0" fontId="5" fillId="73" borderId="2" xfId="5" applyNumberFormat="1" applyFont="1" applyFill="1" applyBorder="1" applyAlignment="1">
      <alignment horizontal="center" vertical="center"/>
    </xf>
    <xf numFmtId="168" fontId="5" fillId="0" borderId="1" xfId="5" applyNumberFormat="1" applyFont="1" applyFill="1" applyBorder="1" applyAlignment="1">
      <alignment horizontal="center" vertical="center"/>
    </xf>
    <xf numFmtId="168" fontId="5" fillId="0" borderId="4" xfId="5" applyNumberFormat="1" applyFont="1" applyFill="1" applyBorder="1" applyAlignment="1">
      <alignment horizontal="center" vertical="center"/>
    </xf>
    <xf numFmtId="168" fontId="79" fillId="0" borderId="86" xfId="6" applyNumberFormat="1" applyFont="1" applyFill="1" applyBorder="1" applyAlignment="1">
      <alignment horizontal="center" vertical="center" wrapText="1"/>
    </xf>
    <xf numFmtId="168" fontId="5" fillId="0" borderId="0" xfId="5" applyNumberFormat="1" applyFont="1" applyFill="1" applyAlignment="1">
      <alignment horizontal="center" vertical="center"/>
    </xf>
    <xf numFmtId="0" fontId="79" fillId="77" borderId="115" xfId="0" applyFont="1" applyFill="1" applyBorder="1" applyAlignment="1">
      <alignment horizontal="center" wrapText="1"/>
    </xf>
    <xf numFmtId="0" fontId="79" fillId="77" borderId="2" xfId="0" applyFont="1" applyFill="1" applyBorder="1" applyAlignment="1">
      <alignment horizontal="center" wrapText="1"/>
    </xf>
    <xf numFmtId="0" fontId="79" fillId="77" borderId="5" xfId="0" applyFont="1" applyFill="1" applyBorder="1" applyAlignment="1">
      <alignment horizontal="center" vertical="center" wrapText="1"/>
    </xf>
    <xf numFmtId="0" fontId="79" fillId="77" borderId="2" xfId="0" applyFont="1" applyFill="1" applyBorder="1" applyAlignment="1">
      <alignment horizontal="center" vertical="center" wrapText="1"/>
    </xf>
    <xf numFmtId="0" fontId="79" fillId="0" borderId="5" xfId="0" applyFont="1" applyFill="1" applyBorder="1" applyAlignment="1">
      <alignment horizontal="center" vertical="center"/>
    </xf>
    <xf numFmtId="0" fontId="79" fillId="0" borderId="2" xfId="0" applyFont="1" applyFill="1" applyBorder="1" applyAlignment="1">
      <alignment horizontal="center" vertical="center"/>
    </xf>
    <xf numFmtId="0" fontId="79" fillId="0" borderId="5" xfId="0" applyNumberFormat="1" applyFont="1" applyFill="1" applyBorder="1" applyAlignment="1">
      <alignment horizontal="center" vertical="center"/>
    </xf>
    <xf numFmtId="0" fontId="79" fillId="0" borderId="2" xfId="0" applyNumberFormat="1" applyFont="1" applyFill="1" applyBorder="1" applyAlignment="1">
      <alignment horizontal="center" vertical="center"/>
    </xf>
    <xf numFmtId="165" fontId="79" fillId="0" borderId="6" xfId="0" applyNumberFormat="1" applyFont="1" applyFill="1" applyBorder="1" applyAlignment="1">
      <alignment horizontal="center"/>
    </xf>
    <xf numFmtId="0" fontId="83" fillId="74" borderId="0" xfId="12" quotePrefix="1" applyFont="1" applyFill="1" applyAlignment="1" applyProtection="1">
      <alignment horizontal="left" vertical="center"/>
    </xf>
    <xf numFmtId="0" fontId="83" fillId="74" borderId="0" xfId="12" applyFont="1" applyFill="1" applyAlignment="1" applyProtection="1">
      <alignment horizontal="left" vertical="center"/>
    </xf>
    <xf numFmtId="205" fontId="79" fillId="0" borderId="87" xfId="12" applyNumberFormat="1" applyFont="1" applyFill="1" applyBorder="1" applyAlignment="1" applyProtection="1">
      <alignment horizontal="center" vertical="center" wrapText="1"/>
    </xf>
    <xf numFmtId="205" fontId="79" fillId="0" borderId="105" xfId="12" applyNumberFormat="1" applyFont="1" applyFill="1" applyBorder="1" applyAlignment="1" applyProtection="1">
      <alignment horizontal="center" vertical="center" wrapText="1"/>
    </xf>
    <xf numFmtId="205" fontId="79" fillId="0" borderId="64" xfId="12" applyNumberFormat="1" applyFont="1" applyFill="1" applyBorder="1" applyAlignment="1" applyProtection="1">
      <alignment horizontal="center" vertical="center" wrapText="1"/>
    </xf>
    <xf numFmtId="205" fontId="79" fillId="0" borderId="107" xfId="12" applyNumberFormat="1" applyFont="1" applyFill="1" applyBorder="1" applyAlignment="1" applyProtection="1">
      <alignment horizontal="center" vertical="center" wrapText="1"/>
    </xf>
    <xf numFmtId="205" fontId="79" fillId="0" borderId="108" xfId="12" applyNumberFormat="1" applyFont="1" applyFill="1" applyBorder="1" applyAlignment="1" applyProtection="1">
      <alignment horizontal="center" vertical="center" wrapText="1"/>
    </xf>
    <xf numFmtId="0" fontId="5" fillId="0" borderId="2" xfId="0" applyFont="1" applyFill="1" applyBorder="1" applyAlignment="1">
      <alignment horizontal="center"/>
    </xf>
    <xf numFmtId="0" fontId="79" fillId="0" borderId="6" xfId="0" applyFont="1" applyFill="1" applyBorder="1" applyAlignment="1">
      <alignment horizontal="center"/>
    </xf>
    <xf numFmtId="0" fontId="83" fillId="81" borderId="0" xfId="12" quotePrefix="1" applyFont="1" applyFill="1" applyAlignment="1" applyProtection="1">
      <alignment horizontal="left" vertical="center"/>
    </xf>
    <xf numFmtId="0" fontId="83" fillId="81" borderId="0" xfId="12" applyFont="1" applyFill="1" applyAlignment="1" applyProtection="1">
      <alignment horizontal="left" vertical="center"/>
    </xf>
    <xf numFmtId="0" fontId="83" fillId="81" borderId="0" xfId="0" applyFont="1" applyFill="1" applyAlignment="1">
      <alignment horizontal="center"/>
    </xf>
    <xf numFmtId="0" fontId="79" fillId="77" borderId="118" xfId="0" applyFont="1" applyFill="1" applyBorder="1" applyAlignment="1">
      <alignment horizontal="center" wrapText="1"/>
    </xf>
    <xf numFmtId="0" fontId="79" fillId="77" borderId="115" xfId="0" applyFont="1" applyFill="1" applyBorder="1" applyAlignment="1">
      <alignment horizontal="center" vertical="center" wrapText="1"/>
    </xf>
    <xf numFmtId="0" fontId="79" fillId="77" borderId="118" xfId="0" applyFont="1" applyFill="1" applyBorder="1" applyAlignment="1">
      <alignment horizontal="center" vertical="center" wrapText="1"/>
    </xf>
    <xf numFmtId="0" fontId="87" fillId="0" borderId="2" xfId="0" applyFont="1" applyFill="1" applyBorder="1" applyAlignment="1">
      <alignment horizontal="center"/>
    </xf>
    <xf numFmtId="0" fontId="79" fillId="0" borderId="2" xfId="7" applyFont="1" applyFill="1" applyBorder="1" applyAlignment="1">
      <alignment horizontal="center"/>
    </xf>
    <xf numFmtId="165" fontId="79" fillId="0" borderId="2" xfId="0" applyNumberFormat="1" applyFont="1" applyFill="1" applyBorder="1" applyAlignment="1">
      <alignment horizontal="center"/>
    </xf>
    <xf numFmtId="165" fontId="79" fillId="0" borderId="2" xfId="0" applyNumberFormat="1" applyFont="1" applyBorder="1" applyAlignment="1">
      <alignment horizontal="center"/>
    </xf>
    <xf numFmtId="0" fontId="79" fillId="0" borderId="2" xfId="0" applyFont="1" applyFill="1" applyBorder="1" applyAlignment="1">
      <alignment horizontal="center" vertical="center" wrapText="1"/>
    </xf>
    <xf numFmtId="0" fontId="79" fillId="0" borderId="2" xfId="5" applyNumberFormat="1" applyFont="1" applyFill="1" applyBorder="1" applyAlignment="1">
      <alignment horizontal="center" vertical="center"/>
    </xf>
    <xf numFmtId="165" fontId="79" fillId="0" borderId="2" xfId="0" applyNumberFormat="1" applyFont="1" applyFill="1" applyBorder="1" applyAlignment="1">
      <alignment horizontal="center" vertical="center"/>
    </xf>
    <xf numFmtId="165" fontId="79" fillId="0" borderId="2"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79" fillId="0" borderId="0" xfId="0" applyFont="1" applyFill="1" applyBorder="1" applyAlignment="1">
      <alignment horizontal="center" vertical="center"/>
    </xf>
    <xf numFmtId="0" fontId="111" fillId="0" borderId="42" xfId="235" quotePrefix="1" applyFont="1" applyBorder="1" applyAlignment="1">
      <alignment horizontal="center" vertical="center" wrapText="1"/>
    </xf>
    <xf numFmtId="0" fontId="112" fillId="0" borderId="45" xfId="235" applyFont="1" applyBorder="1" applyAlignment="1"/>
    <xf numFmtId="0" fontId="106" fillId="0" borderId="41" xfId="235" applyFont="1" applyFill="1" applyBorder="1" applyAlignment="1">
      <alignment horizontal="center" vertical="center"/>
    </xf>
    <xf numFmtId="0" fontId="3" fillId="0" borderId="42" xfId="235" applyFill="1" applyBorder="1" applyAlignment="1"/>
    <xf numFmtId="0" fontId="3" fillId="0" borderId="44" xfId="235" applyFill="1" applyBorder="1" applyAlignment="1"/>
    <xf numFmtId="0" fontId="3" fillId="0" borderId="45" xfId="235" applyFill="1" applyBorder="1" applyAlignment="1"/>
    <xf numFmtId="0" fontId="111" fillId="0" borderId="43" xfId="235" applyFont="1" applyBorder="1" applyAlignment="1">
      <alignment horizontal="center" vertical="center"/>
    </xf>
    <xf numFmtId="0" fontId="112" fillId="0" borderId="46" xfId="235" applyFont="1" applyBorder="1" applyAlignment="1"/>
    <xf numFmtId="0" fontId="111" fillId="0" borderId="43" xfId="235" quotePrefix="1" applyFont="1" applyBorder="1" applyAlignment="1">
      <alignment horizontal="center" vertical="center" wrapText="1"/>
    </xf>
    <xf numFmtId="0" fontId="111" fillId="0" borderId="41" xfId="235" applyFont="1" applyBorder="1" applyAlignment="1">
      <alignment horizontal="center" vertical="center" wrapText="1"/>
    </xf>
    <xf numFmtId="0" fontId="111" fillId="0" borderId="44" xfId="235" applyFont="1" applyBorder="1" applyAlignment="1">
      <alignment horizontal="center" vertical="center" wrapText="1"/>
    </xf>
    <xf numFmtId="0" fontId="111" fillId="0" borderId="85" xfId="235" quotePrefix="1" applyFont="1" applyFill="1" applyBorder="1" applyAlignment="1">
      <alignment horizontal="center" vertical="center" wrapText="1"/>
    </xf>
    <xf numFmtId="0" fontId="111" fillId="0" borderId="10" xfId="235" quotePrefix="1" applyFont="1" applyFill="1" applyBorder="1" applyAlignment="1">
      <alignment horizontal="center" vertical="center" wrapText="1"/>
    </xf>
    <xf numFmtId="0" fontId="111" fillId="0" borderId="85" xfId="235" applyFont="1" applyFill="1" applyBorder="1" applyAlignment="1">
      <alignment horizontal="center" vertical="center" wrapText="1"/>
    </xf>
    <xf numFmtId="0" fontId="111" fillId="0" borderId="10" xfId="235" applyFont="1" applyFill="1" applyBorder="1" applyAlignment="1">
      <alignment horizontal="center" vertical="center" wrapText="1"/>
    </xf>
    <xf numFmtId="0" fontId="111" fillId="0" borderId="85" xfId="235" applyFont="1" applyBorder="1" applyAlignment="1">
      <alignment horizontal="center" vertical="center" wrapText="1"/>
    </xf>
    <xf numFmtId="0" fontId="111" fillId="0" borderId="10" xfId="235" applyFont="1" applyBorder="1" applyAlignment="1">
      <alignment horizontal="center" vertical="center" wrapText="1"/>
    </xf>
    <xf numFmtId="0" fontId="111" fillId="0" borderId="45" xfId="235" quotePrefix="1" applyFont="1" applyBorder="1" applyAlignment="1">
      <alignment horizontal="center" vertical="center" wrapText="1"/>
    </xf>
    <xf numFmtId="0" fontId="122" fillId="0" borderId="87" xfId="0" applyFont="1" applyFill="1" applyBorder="1" applyAlignment="1">
      <alignment horizontal="center" vertical="center" wrapText="1"/>
    </xf>
    <xf numFmtId="0" fontId="40" fillId="0" borderId="87" xfId="0" applyFont="1" applyBorder="1" applyAlignment="1">
      <alignment horizontal="center" vertical="center" wrapText="1"/>
    </xf>
    <xf numFmtId="0" fontId="40" fillId="0" borderId="87" xfId="0" applyFont="1" applyFill="1" applyBorder="1" applyAlignment="1">
      <alignment horizontal="center" vertical="center" wrapText="1"/>
    </xf>
    <xf numFmtId="0" fontId="40" fillId="0" borderId="105" xfId="0" applyFont="1" applyFill="1" applyBorder="1" applyAlignment="1">
      <alignment horizontal="center" vertical="center" wrapText="1"/>
    </xf>
    <xf numFmtId="0" fontId="40" fillId="0" borderId="61" xfId="0" applyFont="1" applyFill="1" applyBorder="1" applyAlignment="1">
      <alignment horizontal="center" vertical="center" wrapText="1"/>
    </xf>
    <xf numFmtId="0" fontId="40" fillId="0" borderId="64" xfId="0" applyFont="1" applyFill="1" applyBorder="1" applyAlignment="1">
      <alignment horizontal="center" vertical="center" wrapText="1"/>
    </xf>
    <xf numFmtId="194" fontId="79" fillId="0" borderId="0" xfId="511" applyFont="1" applyFill="1" applyAlignment="1">
      <alignment horizontal="left" vertical="center" wrapText="1"/>
    </xf>
    <xf numFmtId="0" fontId="78" fillId="0" borderId="119" xfId="511" applyNumberFormat="1" applyFont="1" applyBorder="1" applyAlignment="1">
      <alignment horizontal="center" vertical="center"/>
    </xf>
    <xf numFmtId="0" fontId="78" fillId="0" borderId="61" xfId="511" applyNumberFormat="1" applyFont="1" applyBorder="1" applyAlignment="1">
      <alignment horizontal="center" vertical="center"/>
    </xf>
    <xf numFmtId="0" fontId="78" fillId="0" borderId="64" xfId="511" applyNumberFormat="1" applyFont="1" applyBorder="1" applyAlignment="1">
      <alignment horizontal="center" vertical="center"/>
    </xf>
    <xf numFmtId="0" fontId="78" fillId="71" borderId="107" xfId="511" applyNumberFormat="1" applyFont="1" applyFill="1" applyBorder="1" applyAlignment="1">
      <alignment horizontal="center" vertical="center" wrapText="1"/>
    </xf>
    <xf numFmtId="0" fontId="78" fillId="71" borderId="121" xfId="511" applyNumberFormat="1" applyFont="1" applyFill="1" applyBorder="1" applyAlignment="1">
      <alignment horizontal="center" vertical="center" wrapText="1"/>
    </xf>
    <xf numFmtId="0" fontId="78" fillId="71" borderId="108" xfId="511" applyNumberFormat="1" applyFont="1" applyFill="1" applyBorder="1" applyAlignment="1">
      <alignment horizontal="center" vertical="center" wrapText="1"/>
    </xf>
    <xf numFmtId="0" fontId="78" fillId="86" borderId="107" xfId="511" applyNumberFormat="1" applyFont="1" applyFill="1" applyBorder="1" applyAlignment="1">
      <alignment horizontal="center" vertical="center" wrapText="1"/>
    </xf>
    <xf numFmtId="0" fontId="78" fillId="86" borderId="121" xfId="511" applyNumberFormat="1" applyFont="1" applyFill="1" applyBorder="1" applyAlignment="1">
      <alignment horizontal="center" vertical="center" wrapText="1"/>
    </xf>
    <xf numFmtId="0" fontId="78" fillId="86" borderId="108" xfId="511" applyNumberFormat="1" applyFont="1" applyFill="1" applyBorder="1" applyAlignment="1">
      <alignment horizontal="center" vertical="center" wrapText="1"/>
    </xf>
    <xf numFmtId="0" fontId="78" fillId="88" borderId="107" xfId="511" applyNumberFormat="1" applyFont="1" applyFill="1" applyBorder="1" applyAlignment="1">
      <alignment horizontal="center" vertical="center" wrapText="1"/>
    </xf>
    <xf numFmtId="0" fontId="78" fillId="88" borderId="121" xfId="511" applyNumberFormat="1" applyFont="1" applyFill="1" applyBorder="1" applyAlignment="1">
      <alignment horizontal="center" vertical="center" wrapText="1"/>
    </xf>
    <xf numFmtId="0" fontId="78" fillId="88" borderId="108" xfId="511" applyNumberFormat="1" applyFont="1" applyFill="1" applyBorder="1" applyAlignment="1">
      <alignment horizontal="center" vertical="center" wrapText="1"/>
    </xf>
    <xf numFmtId="0" fontId="78" fillId="94" borderId="107" xfId="511" applyNumberFormat="1" applyFont="1" applyFill="1" applyBorder="1" applyAlignment="1">
      <alignment horizontal="center" vertical="center" wrapText="1"/>
    </xf>
    <xf numFmtId="0" fontId="78" fillId="94" borderId="121" xfId="511" applyNumberFormat="1" applyFont="1" applyFill="1" applyBorder="1" applyAlignment="1">
      <alignment horizontal="center" vertical="center" wrapText="1"/>
    </xf>
    <xf numFmtId="0" fontId="78" fillId="94" borderId="108" xfId="511" applyNumberFormat="1" applyFont="1" applyFill="1" applyBorder="1" applyAlignment="1">
      <alignment horizontal="center" vertical="center" wrapText="1"/>
    </xf>
    <xf numFmtId="0" fontId="78" fillId="87" borderId="107" xfId="511" applyNumberFormat="1" applyFont="1" applyFill="1" applyBorder="1" applyAlignment="1">
      <alignment horizontal="center" vertical="center" wrapText="1"/>
    </xf>
    <xf numFmtId="0" fontId="78" fillId="87" borderId="121" xfId="511" applyNumberFormat="1" applyFont="1" applyFill="1" applyBorder="1" applyAlignment="1">
      <alignment horizontal="center" vertical="center" wrapText="1"/>
    </xf>
    <xf numFmtId="0" fontId="78" fillId="87" borderId="108" xfId="511" applyNumberFormat="1" applyFont="1" applyFill="1" applyBorder="1" applyAlignment="1">
      <alignment horizontal="center" vertical="center" wrapText="1"/>
    </xf>
    <xf numFmtId="0" fontId="78" fillId="71" borderId="125" xfId="511" applyNumberFormat="1" applyFont="1" applyFill="1" applyBorder="1" applyAlignment="1">
      <alignment horizontal="center" vertical="center" wrapText="1"/>
    </xf>
    <xf numFmtId="0" fontId="78" fillId="71" borderId="115" xfId="511" applyNumberFormat="1" applyFont="1" applyFill="1" applyBorder="1" applyAlignment="1">
      <alignment horizontal="center" vertical="center" wrapText="1"/>
    </xf>
    <xf numFmtId="0" fontId="78" fillId="71" borderId="123" xfId="511" applyNumberFormat="1" applyFont="1" applyFill="1" applyBorder="1" applyAlignment="1">
      <alignment horizontal="center" vertical="center" wrapText="1"/>
    </xf>
    <xf numFmtId="0" fontId="78" fillId="71" borderId="117" xfId="511" applyNumberFormat="1" applyFont="1" applyFill="1" applyBorder="1" applyAlignment="1">
      <alignment horizontal="center" vertical="center" wrapText="1"/>
    </xf>
    <xf numFmtId="0" fontId="78" fillId="71" borderId="118" xfId="511" applyNumberFormat="1" applyFont="1" applyFill="1" applyBorder="1" applyAlignment="1">
      <alignment horizontal="center" vertical="center" wrapText="1"/>
    </xf>
    <xf numFmtId="0" fontId="78" fillId="71" borderId="124" xfId="511" applyNumberFormat="1" applyFont="1" applyFill="1" applyBorder="1" applyAlignment="1">
      <alignment horizontal="center" vertical="center" wrapText="1"/>
    </xf>
    <xf numFmtId="0" fontId="78" fillId="83" borderId="107" xfId="511" applyNumberFormat="1" applyFont="1" applyFill="1" applyBorder="1" applyAlignment="1">
      <alignment horizontal="center" vertical="center" wrapText="1"/>
    </xf>
    <xf numFmtId="0" fontId="78" fillId="83" borderId="121" xfId="511" applyNumberFormat="1" applyFont="1" applyFill="1" applyBorder="1" applyAlignment="1">
      <alignment horizontal="center" vertical="center" wrapText="1"/>
    </xf>
    <xf numFmtId="0" fontId="78" fillId="83" borderId="108" xfId="511" applyNumberFormat="1" applyFont="1" applyFill="1" applyBorder="1" applyAlignment="1">
      <alignment horizontal="center" vertical="center" wrapText="1"/>
    </xf>
    <xf numFmtId="0" fontId="78" fillId="83" borderId="125" xfId="511" applyNumberFormat="1" applyFont="1" applyFill="1" applyBorder="1" applyAlignment="1">
      <alignment horizontal="center" vertical="center" wrapText="1"/>
    </xf>
    <xf numFmtId="0" fontId="78" fillId="83" borderId="115" xfId="511" applyNumberFormat="1" applyFont="1" applyFill="1" applyBorder="1" applyAlignment="1">
      <alignment horizontal="center" vertical="center" wrapText="1"/>
    </xf>
    <xf numFmtId="0" fontId="78" fillId="83" borderId="123" xfId="511" applyNumberFormat="1" applyFont="1" applyFill="1" applyBorder="1" applyAlignment="1">
      <alignment horizontal="center" vertical="center" wrapText="1"/>
    </xf>
    <xf numFmtId="0" fontId="78" fillId="83" borderId="117" xfId="511" applyNumberFormat="1" applyFont="1" applyFill="1" applyBorder="1" applyAlignment="1">
      <alignment horizontal="center" vertical="center" wrapText="1"/>
    </xf>
    <xf numFmtId="0" fontId="78" fillId="83" borderId="118" xfId="511" applyNumberFormat="1" applyFont="1" applyFill="1" applyBorder="1" applyAlignment="1">
      <alignment horizontal="center" vertical="center" wrapText="1"/>
    </xf>
    <xf numFmtId="0" fontId="78" fillId="83" borderId="124" xfId="511" applyNumberFormat="1" applyFont="1" applyFill="1" applyBorder="1" applyAlignment="1">
      <alignment horizontal="center" vertical="center" wrapText="1"/>
    </xf>
    <xf numFmtId="0" fontId="78" fillId="84" borderId="107" xfId="511" applyNumberFormat="1" applyFont="1" applyFill="1" applyBorder="1" applyAlignment="1">
      <alignment horizontal="center" vertical="center" wrapText="1"/>
    </xf>
    <xf numFmtId="0" fontId="78" fillId="84" borderId="108" xfId="511" applyNumberFormat="1" applyFont="1" applyFill="1" applyBorder="1" applyAlignment="1">
      <alignment horizontal="center" vertical="center" wrapText="1"/>
    </xf>
    <xf numFmtId="0" fontId="78" fillId="84" borderId="121" xfId="511" applyNumberFormat="1" applyFont="1" applyFill="1" applyBorder="1" applyAlignment="1">
      <alignment horizontal="center" vertical="center" wrapText="1"/>
    </xf>
    <xf numFmtId="0" fontId="78" fillId="85" borderId="107" xfId="511" applyNumberFormat="1" applyFont="1" applyFill="1" applyBorder="1" applyAlignment="1">
      <alignment horizontal="center" vertical="center" wrapText="1"/>
    </xf>
    <xf numFmtId="0" fontId="78" fillId="85" borderId="121" xfId="511" applyNumberFormat="1" applyFont="1" applyFill="1" applyBorder="1" applyAlignment="1">
      <alignment horizontal="center" vertical="center" wrapText="1"/>
    </xf>
    <xf numFmtId="0" fontId="78" fillId="84" borderId="125" xfId="511" applyNumberFormat="1" applyFont="1" applyFill="1" applyBorder="1" applyAlignment="1">
      <alignment horizontal="center" vertical="center" wrapText="1"/>
    </xf>
    <xf numFmtId="0" fontId="78" fillId="84" borderId="115" xfId="511" applyNumberFormat="1" applyFont="1" applyFill="1" applyBorder="1" applyAlignment="1">
      <alignment horizontal="center" vertical="center" wrapText="1"/>
    </xf>
    <xf numFmtId="0" fontId="78" fillId="84" borderId="123" xfId="511" applyNumberFormat="1" applyFont="1" applyFill="1" applyBorder="1" applyAlignment="1">
      <alignment horizontal="center" vertical="center" wrapText="1"/>
    </xf>
    <xf numFmtId="0" fontId="78" fillId="84" borderId="117" xfId="511" applyNumberFormat="1" applyFont="1" applyFill="1" applyBorder="1" applyAlignment="1">
      <alignment horizontal="center" vertical="center" wrapText="1"/>
    </xf>
    <xf numFmtId="0" fontId="78" fillId="84" borderId="118" xfId="511" applyNumberFormat="1" applyFont="1" applyFill="1" applyBorder="1" applyAlignment="1">
      <alignment horizontal="center" vertical="center" wrapText="1"/>
    </xf>
    <xf numFmtId="0" fontId="78" fillId="84" borderId="124" xfId="511" applyNumberFormat="1" applyFont="1" applyFill="1" applyBorder="1" applyAlignment="1">
      <alignment horizontal="center" vertical="center" wrapText="1"/>
    </xf>
    <xf numFmtId="0" fontId="78" fillId="85" borderId="108" xfId="511" applyNumberFormat="1" applyFont="1" applyFill="1" applyBorder="1" applyAlignment="1">
      <alignment horizontal="center" vertical="center" wrapText="1"/>
    </xf>
    <xf numFmtId="0" fontId="78" fillId="85" borderId="125" xfId="511" applyNumberFormat="1" applyFont="1" applyFill="1" applyBorder="1" applyAlignment="1">
      <alignment horizontal="center" vertical="center" wrapText="1"/>
    </xf>
    <xf numFmtId="0" fontId="78" fillId="85" borderId="115" xfId="511" applyNumberFormat="1" applyFont="1" applyFill="1" applyBorder="1" applyAlignment="1">
      <alignment horizontal="center" vertical="center" wrapText="1"/>
    </xf>
    <xf numFmtId="0" fontId="78" fillId="85" borderId="123" xfId="511" applyNumberFormat="1" applyFont="1" applyFill="1" applyBorder="1" applyAlignment="1">
      <alignment horizontal="center" vertical="center" wrapText="1"/>
    </xf>
    <xf numFmtId="0" fontId="78" fillId="85" borderId="117" xfId="511" applyNumberFormat="1" applyFont="1" applyFill="1" applyBorder="1" applyAlignment="1">
      <alignment horizontal="center" vertical="center" wrapText="1"/>
    </xf>
    <xf numFmtId="0" fontId="78" fillId="85" borderId="118" xfId="511" applyNumberFormat="1" applyFont="1" applyFill="1" applyBorder="1" applyAlignment="1">
      <alignment horizontal="center" vertical="center" wrapText="1"/>
    </xf>
    <xf numFmtId="0" fontId="78" fillId="85" borderId="124" xfId="511" applyNumberFormat="1" applyFont="1" applyFill="1" applyBorder="1" applyAlignment="1">
      <alignment horizontal="center" vertical="center" wrapText="1"/>
    </xf>
    <xf numFmtId="0" fontId="78" fillId="86" borderId="125" xfId="511" applyNumberFormat="1" applyFont="1" applyFill="1" applyBorder="1" applyAlignment="1">
      <alignment horizontal="center" vertical="center" wrapText="1"/>
    </xf>
    <xf numFmtId="0" fontId="78" fillId="86" borderId="115" xfId="511" applyNumberFormat="1" applyFont="1" applyFill="1" applyBorder="1" applyAlignment="1">
      <alignment horizontal="center" vertical="center" wrapText="1"/>
    </xf>
    <xf numFmtId="0" fontId="78" fillId="86" borderId="123" xfId="511" applyNumberFormat="1" applyFont="1" applyFill="1" applyBorder="1" applyAlignment="1">
      <alignment horizontal="center" vertical="center" wrapText="1"/>
    </xf>
    <xf numFmtId="0" fontId="78" fillId="86" borderId="117" xfId="511" applyNumberFormat="1" applyFont="1" applyFill="1" applyBorder="1" applyAlignment="1">
      <alignment horizontal="center" vertical="center" wrapText="1"/>
    </xf>
    <xf numFmtId="0" fontId="78" fillId="86" borderId="118" xfId="511" applyNumberFormat="1" applyFont="1" applyFill="1" applyBorder="1" applyAlignment="1">
      <alignment horizontal="center" vertical="center" wrapText="1"/>
    </xf>
    <xf numFmtId="0" fontId="78" fillId="86" borderId="124" xfId="511" applyNumberFormat="1" applyFont="1" applyFill="1" applyBorder="1" applyAlignment="1">
      <alignment horizontal="center" vertical="center" wrapText="1"/>
    </xf>
    <xf numFmtId="0" fontId="154" fillId="96" borderId="0" xfId="1256" applyFont="1" applyFill="1" applyBorder="1" applyAlignment="1">
      <alignment horizontal="center" vertical="center"/>
    </xf>
    <xf numFmtId="0" fontId="154" fillId="96" borderId="79" xfId="1256" applyFont="1" applyFill="1" applyBorder="1" applyAlignment="1">
      <alignment horizontal="center" vertical="center"/>
    </xf>
    <xf numFmtId="0" fontId="3" fillId="77" borderId="106" xfId="1256" applyFont="1" applyFill="1" applyBorder="1" applyAlignment="1">
      <alignment horizontal="center" vertical="center" wrapText="1"/>
    </xf>
    <xf numFmtId="0" fontId="3" fillId="77" borderId="108" xfId="1256" applyFont="1" applyFill="1" applyBorder="1" applyAlignment="1">
      <alignment horizontal="center" vertical="center" wrapText="1"/>
    </xf>
    <xf numFmtId="0" fontId="3" fillId="77" borderId="107" xfId="1256" applyFill="1" applyBorder="1" applyAlignment="1">
      <alignment horizontal="center" vertical="center" wrapText="1"/>
    </xf>
    <xf numFmtId="0" fontId="3" fillId="77" borderId="106" xfId="1256" applyFill="1" applyBorder="1" applyAlignment="1">
      <alignment horizontal="center" vertical="center" wrapText="1"/>
    </xf>
    <xf numFmtId="0" fontId="3" fillId="77" borderId="108" xfId="1256" applyFill="1" applyBorder="1" applyAlignment="1">
      <alignment horizontal="center" vertical="center" wrapText="1"/>
    </xf>
    <xf numFmtId="49" fontId="3" fillId="77" borderId="119" xfId="1256" applyNumberFormat="1" applyFont="1" applyFill="1" applyBorder="1" applyAlignment="1" applyProtection="1">
      <alignment horizontal="center" vertical="center" wrapText="1"/>
    </xf>
    <xf numFmtId="49" fontId="3" fillId="77" borderId="64" xfId="1256" applyNumberFormat="1" applyFont="1" applyFill="1" applyBorder="1" applyAlignment="1" applyProtection="1">
      <alignment horizontal="center" vertical="center" wrapText="1"/>
    </xf>
    <xf numFmtId="49" fontId="3" fillId="0" borderId="119" xfId="1256" applyNumberFormat="1" applyFont="1" applyFill="1" applyBorder="1" applyAlignment="1" applyProtection="1">
      <alignment horizontal="center" vertical="center" wrapText="1"/>
    </xf>
    <xf numFmtId="49" fontId="3" fillId="0" borderId="64" xfId="1256" applyNumberFormat="1" applyFont="1" applyFill="1" applyBorder="1" applyAlignment="1" applyProtection="1">
      <alignment horizontal="center" vertical="center" wrapText="1"/>
    </xf>
    <xf numFmtId="49" fontId="3" fillId="0" borderId="120" xfId="1256" applyNumberFormat="1" applyFont="1" applyFill="1" applyBorder="1" applyAlignment="1" applyProtection="1">
      <alignment horizontal="center" vertical="center" wrapText="1"/>
    </xf>
    <xf numFmtId="49" fontId="3" fillId="0" borderId="121" xfId="1256" applyNumberFormat="1" applyFont="1" applyFill="1" applyBorder="1" applyAlignment="1" applyProtection="1">
      <alignment horizontal="center" vertical="center" wrapText="1"/>
    </xf>
    <xf numFmtId="49" fontId="3" fillId="0" borderId="122" xfId="1256" applyNumberFormat="1" applyFont="1" applyFill="1" applyBorder="1" applyAlignment="1" applyProtection="1">
      <alignment horizontal="center" vertical="center" wrapText="1"/>
    </xf>
    <xf numFmtId="49" fontId="3" fillId="77" borderId="119" xfId="1256" applyNumberFormat="1" applyFill="1" applyBorder="1" applyAlignment="1">
      <alignment horizontal="center" vertical="center" wrapText="1"/>
    </xf>
    <xf numFmtId="49" fontId="3" fillId="77" borderId="64" xfId="1256" applyNumberFormat="1" applyFill="1" applyBorder="1" applyAlignment="1">
      <alignment horizontal="center" vertical="center" wrapText="1"/>
    </xf>
    <xf numFmtId="0" fontId="154" fillId="96" borderId="107" xfId="1256" applyFont="1" applyFill="1" applyBorder="1" applyAlignment="1">
      <alignment horizontal="center" vertical="center"/>
    </xf>
    <xf numFmtId="0" fontId="154" fillId="96" borderId="106" xfId="1256" applyFont="1" applyFill="1" applyBorder="1" applyAlignment="1">
      <alignment horizontal="center" vertical="center"/>
    </xf>
    <xf numFmtId="0" fontId="154" fillId="96" borderId="108" xfId="1256" applyFont="1" applyFill="1" applyBorder="1" applyAlignment="1">
      <alignment horizontal="center" vertical="center"/>
    </xf>
    <xf numFmtId="49" fontId="3" fillId="77" borderId="120" xfId="1256" applyNumberFormat="1" applyFont="1" applyFill="1" applyBorder="1" applyAlignment="1" applyProtection="1">
      <alignment horizontal="center" vertical="center" wrapText="1"/>
    </xf>
    <xf numFmtId="49" fontId="3" fillId="77" borderId="121" xfId="1256" applyNumberFormat="1" applyFont="1" applyFill="1" applyBorder="1" applyAlignment="1" applyProtection="1">
      <alignment horizontal="center" vertical="center" wrapText="1"/>
    </xf>
    <xf numFmtId="49" fontId="3" fillId="77" borderId="122" xfId="1256" applyNumberFormat="1" applyFont="1" applyFill="1" applyBorder="1" applyAlignment="1" applyProtection="1">
      <alignment horizontal="center" vertical="center" wrapText="1"/>
    </xf>
    <xf numFmtId="0" fontId="154" fillId="96" borderId="99" xfId="1256" applyFont="1" applyFill="1" applyBorder="1" applyAlignment="1">
      <alignment horizontal="center" vertical="center"/>
    </xf>
    <xf numFmtId="0" fontId="154" fillId="96" borderId="100" xfId="1256" applyFont="1" applyFill="1" applyBorder="1" applyAlignment="1">
      <alignment horizontal="center" vertical="center"/>
    </xf>
    <xf numFmtId="0" fontId="79" fillId="77" borderId="11" xfId="0" applyFont="1" applyFill="1" applyBorder="1" applyAlignment="1">
      <alignment horizontal="center" vertical="center" wrapText="1"/>
    </xf>
    <xf numFmtId="0" fontId="79" fillId="0" borderId="101" xfId="0" applyFont="1" applyFill="1" applyBorder="1" applyAlignment="1">
      <alignment horizontal="center" vertical="center"/>
    </xf>
    <xf numFmtId="0" fontId="168" fillId="0" borderId="2" xfId="1378" applyFont="1" applyFill="1" applyBorder="1" applyAlignment="1">
      <alignment horizontal="center"/>
    </xf>
    <xf numFmtId="204" fontId="79" fillId="0" borderId="87" xfId="0" applyNumberFormat="1" applyFont="1" applyBorder="1" applyAlignment="1">
      <alignment horizontal="center" vertical="center" wrapText="1"/>
    </xf>
    <xf numFmtId="0" fontId="202" fillId="0" borderId="2" xfId="0" applyFont="1" applyFill="1" applyBorder="1" applyAlignment="1">
      <alignment horizontal="center"/>
    </xf>
    <xf numFmtId="0" fontId="202" fillId="0" borderId="87" xfId="0" applyFont="1" applyBorder="1" applyAlignment="1">
      <alignment horizontal="center" vertical="center"/>
    </xf>
    <xf numFmtId="0" fontId="20" fillId="77" borderId="133" xfId="0" applyFont="1" applyFill="1" applyBorder="1" applyAlignment="1">
      <alignment horizontal="center" vertical="center"/>
    </xf>
    <xf numFmtId="0" fontId="20" fillId="77" borderId="134" xfId="0" applyFont="1" applyFill="1" applyBorder="1" applyAlignment="1">
      <alignment horizontal="center" vertical="center"/>
    </xf>
    <xf numFmtId="0" fontId="0" fillId="77" borderId="130" xfId="0" applyFill="1" applyBorder="1" applyAlignment="1">
      <alignment horizontal="center" wrapText="1"/>
    </xf>
    <xf numFmtId="0" fontId="0" fillId="77" borderId="131" xfId="0" applyFill="1" applyBorder="1" applyAlignment="1">
      <alignment horizontal="center" wrapText="1"/>
    </xf>
    <xf numFmtId="0" fontId="20" fillId="77" borderId="125" xfId="0" applyFont="1" applyFill="1" applyBorder="1" applyAlignment="1">
      <alignment horizontal="center" vertical="center"/>
    </xf>
    <xf numFmtId="0" fontId="20" fillId="77" borderId="123" xfId="0" applyFont="1" applyFill="1" applyBorder="1" applyAlignment="1">
      <alignment horizontal="center" vertical="center"/>
    </xf>
    <xf numFmtId="168" fontId="83" fillId="77" borderId="0" xfId="5" applyNumberFormat="1" applyFont="1" applyFill="1" applyAlignment="1">
      <alignment horizontal="center" vertical="center" wrapText="1"/>
    </xf>
  </cellXfs>
  <cellStyles count="1381">
    <cellStyle name="%" xfId="16" xr:uid="{00000000-0005-0000-0000-000000000000}"/>
    <cellStyle name="% 2" xfId="6" xr:uid="{00000000-0005-0000-0000-000001000000}"/>
    <cellStyle name="% 3" xfId="8" xr:uid="{00000000-0005-0000-0000-000002000000}"/>
    <cellStyle name="% 3 2" xfId="770" xr:uid="{00000000-0005-0000-0000-000003000000}"/>
    <cellStyle name="% 4" xfId="17" xr:uid="{00000000-0005-0000-0000-000004000000}"/>
    <cellStyle name="%_Risco de liquidez_juros_financiamentos_2006" xfId="18" xr:uid="{00000000-0005-0000-0000-000005000000}"/>
    <cellStyle name="%_Risco de liquidez_juros_financiamentos_2006 2" xfId="19" xr:uid="{00000000-0005-0000-0000-000006000000}"/>
    <cellStyle name="%_Risco de liquidez_juros_financiamentos_2006 3" xfId="20" xr:uid="{00000000-0005-0000-0000-000007000000}"/>
    <cellStyle name="%_sensibilidade tx juro_resultados_sierra_vfinal_2007+75" xfId="21" xr:uid="{00000000-0005-0000-0000-000008000000}"/>
    <cellStyle name="%_sensibilidade tx juro_resultados_sierra_vfinal_2007+75 2" xfId="22" xr:uid="{00000000-0005-0000-0000-000009000000}"/>
    <cellStyle name="%_sensibilidade tx juro_resultados_sierra_vfinal_2007+75 3" xfId="23" xr:uid="{00000000-0005-0000-0000-00000A000000}"/>
    <cellStyle name="_EDPP 2009-12 020908" xfId="771" xr:uid="{00000000-0005-0000-0000-00000B000000}"/>
    <cellStyle name="_EDPP 2009-12 180808" xfId="772" xr:uid="{00000000-0005-0000-0000-00000C000000}"/>
    <cellStyle name="_EDPP 2009-12 210808" xfId="773" xr:uid="{00000000-0005-0000-0000-00000D000000}"/>
    <cellStyle name="_Sheet1" xfId="774" xr:uid="{00000000-0005-0000-0000-00000E000000}"/>
    <cellStyle name="0;(0);&quot;–&quot;" xfId="775" xr:uid="{00000000-0005-0000-0000-00000F000000}"/>
    <cellStyle name="0;(0);&quot;–&quot;;Fórmula" xfId="776" xr:uid="{00000000-0005-0000-0000-000010000000}"/>
    <cellStyle name="20% - Accent1" xfId="777" xr:uid="{00000000-0005-0000-0000-000011000000}"/>
    <cellStyle name="20% - Accent1 10" xfId="778" xr:uid="{00000000-0005-0000-0000-000012000000}"/>
    <cellStyle name="20% - Accent1 11" xfId="779" xr:uid="{00000000-0005-0000-0000-000013000000}"/>
    <cellStyle name="20% - Accent1 12" xfId="780" xr:uid="{00000000-0005-0000-0000-000014000000}"/>
    <cellStyle name="20% - Accent1 13" xfId="781" xr:uid="{00000000-0005-0000-0000-000015000000}"/>
    <cellStyle name="20% - Accent1 14" xfId="782" xr:uid="{00000000-0005-0000-0000-000016000000}"/>
    <cellStyle name="20% - Accent1 15" xfId="783" xr:uid="{00000000-0005-0000-0000-000017000000}"/>
    <cellStyle name="20% - Accent1 16" xfId="784" xr:uid="{00000000-0005-0000-0000-000018000000}"/>
    <cellStyle name="20% - Accent1 17" xfId="785" xr:uid="{00000000-0005-0000-0000-000019000000}"/>
    <cellStyle name="20% - Accent1 18" xfId="786" xr:uid="{00000000-0005-0000-0000-00001A000000}"/>
    <cellStyle name="20% - Accent1 19" xfId="787" xr:uid="{00000000-0005-0000-0000-00001B000000}"/>
    <cellStyle name="20% - Accent1 2" xfId="24" xr:uid="{00000000-0005-0000-0000-00001C000000}"/>
    <cellStyle name="20% - Accent1 2 2" xfId="25" xr:uid="{00000000-0005-0000-0000-00001D000000}"/>
    <cellStyle name="20% - Accent1 20" xfId="788" xr:uid="{00000000-0005-0000-0000-00001E000000}"/>
    <cellStyle name="20% - Accent1 21" xfId="789" xr:uid="{00000000-0005-0000-0000-00001F000000}"/>
    <cellStyle name="20% - Accent1 22" xfId="790" xr:uid="{00000000-0005-0000-0000-000020000000}"/>
    <cellStyle name="20% - Accent1 23" xfId="791" xr:uid="{00000000-0005-0000-0000-000021000000}"/>
    <cellStyle name="20% - Accent1 24" xfId="792" xr:uid="{00000000-0005-0000-0000-000022000000}"/>
    <cellStyle name="20% - Accent1 25" xfId="793" xr:uid="{00000000-0005-0000-0000-000023000000}"/>
    <cellStyle name="20% - Accent1 26" xfId="794" xr:uid="{00000000-0005-0000-0000-000024000000}"/>
    <cellStyle name="20% - Accent1 27" xfId="795" xr:uid="{00000000-0005-0000-0000-000025000000}"/>
    <cellStyle name="20% - Accent1 28" xfId="796" xr:uid="{00000000-0005-0000-0000-000026000000}"/>
    <cellStyle name="20% - Accent1 3" xfId="26" xr:uid="{00000000-0005-0000-0000-000027000000}"/>
    <cellStyle name="20% - Accent1 3 2" xfId="27" xr:uid="{00000000-0005-0000-0000-000028000000}"/>
    <cellStyle name="20% - Accent1 4" xfId="28" xr:uid="{00000000-0005-0000-0000-000029000000}"/>
    <cellStyle name="20% - Accent1 5" xfId="797" xr:uid="{00000000-0005-0000-0000-00002A000000}"/>
    <cellStyle name="20% - Accent1 6" xfId="798" xr:uid="{00000000-0005-0000-0000-00002B000000}"/>
    <cellStyle name="20% - Accent1 7" xfId="799" xr:uid="{00000000-0005-0000-0000-00002C000000}"/>
    <cellStyle name="20% - Accent1 8" xfId="800" xr:uid="{00000000-0005-0000-0000-00002D000000}"/>
    <cellStyle name="20% - Accent1 9" xfId="801" xr:uid="{00000000-0005-0000-0000-00002E000000}"/>
    <cellStyle name="20% - Accent2" xfId="802" xr:uid="{00000000-0005-0000-0000-00002F000000}"/>
    <cellStyle name="20% - Accent2 10" xfId="803" xr:uid="{00000000-0005-0000-0000-000030000000}"/>
    <cellStyle name="20% - Accent2 11" xfId="804" xr:uid="{00000000-0005-0000-0000-000031000000}"/>
    <cellStyle name="20% - Accent2 12" xfId="805" xr:uid="{00000000-0005-0000-0000-000032000000}"/>
    <cellStyle name="20% - Accent2 13" xfId="806" xr:uid="{00000000-0005-0000-0000-000033000000}"/>
    <cellStyle name="20% - Accent2 14" xfId="807" xr:uid="{00000000-0005-0000-0000-000034000000}"/>
    <cellStyle name="20% - Accent2 15" xfId="808" xr:uid="{00000000-0005-0000-0000-000035000000}"/>
    <cellStyle name="20% - Accent2 16" xfId="809" xr:uid="{00000000-0005-0000-0000-000036000000}"/>
    <cellStyle name="20% - Accent2 17" xfId="810" xr:uid="{00000000-0005-0000-0000-000037000000}"/>
    <cellStyle name="20% - Accent2 18" xfId="811" xr:uid="{00000000-0005-0000-0000-000038000000}"/>
    <cellStyle name="20% - Accent2 19" xfId="812" xr:uid="{00000000-0005-0000-0000-000039000000}"/>
    <cellStyle name="20% - Accent2 2" xfId="29" xr:uid="{00000000-0005-0000-0000-00003A000000}"/>
    <cellStyle name="20% - Accent2 2 2" xfId="30" xr:uid="{00000000-0005-0000-0000-00003B000000}"/>
    <cellStyle name="20% - Accent2 20" xfId="813" xr:uid="{00000000-0005-0000-0000-00003C000000}"/>
    <cellStyle name="20% - Accent2 21" xfId="814" xr:uid="{00000000-0005-0000-0000-00003D000000}"/>
    <cellStyle name="20% - Accent2 22" xfId="815" xr:uid="{00000000-0005-0000-0000-00003E000000}"/>
    <cellStyle name="20% - Accent2 23" xfId="816" xr:uid="{00000000-0005-0000-0000-00003F000000}"/>
    <cellStyle name="20% - Accent2 24" xfId="817" xr:uid="{00000000-0005-0000-0000-000040000000}"/>
    <cellStyle name="20% - Accent2 25" xfId="818" xr:uid="{00000000-0005-0000-0000-000041000000}"/>
    <cellStyle name="20% - Accent2 26" xfId="819" xr:uid="{00000000-0005-0000-0000-000042000000}"/>
    <cellStyle name="20% - Accent2 27" xfId="820" xr:uid="{00000000-0005-0000-0000-000043000000}"/>
    <cellStyle name="20% - Accent2 28" xfId="821" xr:uid="{00000000-0005-0000-0000-000044000000}"/>
    <cellStyle name="20% - Accent2 3" xfId="31" xr:uid="{00000000-0005-0000-0000-000045000000}"/>
    <cellStyle name="20% - Accent2 3 2" xfId="32" xr:uid="{00000000-0005-0000-0000-000046000000}"/>
    <cellStyle name="20% - Accent2 4" xfId="33" xr:uid="{00000000-0005-0000-0000-000047000000}"/>
    <cellStyle name="20% - Accent2 5" xfId="822" xr:uid="{00000000-0005-0000-0000-000048000000}"/>
    <cellStyle name="20% - Accent2 6" xfId="823" xr:uid="{00000000-0005-0000-0000-000049000000}"/>
    <cellStyle name="20% - Accent2 7" xfId="824" xr:uid="{00000000-0005-0000-0000-00004A000000}"/>
    <cellStyle name="20% - Accent2 8" xfId="825" xr:uid="{00000000-0005-0000-0000-00004B000000}"/>
    <cellStyle name="20% - Accent2 9" xfId="826" xr:uid="{00000000-0005-0000-0000-00004C000000}"/>
    <cellStyle name="20% - Accent3" xfId="827" xr:uid="{00000000-0005-0000-0000-00004D000000}"/>
    <cellStyle name="20% - Accent3 10" xfId="828" xr:uid="{00000000-0005-0000-0000-00004E000000}"/>
    <cellStyle name="20% - Accent3 11" xfId="829" xr:uid="{00000000-0005-0000-0000-00004F000000}"/>
    <cellStyle name="20% - Accent3 12" xfId="830" xr:uid="{00000000-0005-0000-0000-000050000000}"/>
    <cellStyle name="20% - Accent3 13" xfId="831" xr:uid="{00000000-0005-0000-0000-000051000000}"/>
    <cellStyle name="20% - Accent3 14" xfId="832" xr:uid="{00000000-0005-0000-0000-000052000000}"/>
    <cellStyle name="20% - Accent3 15" xfId="833" xr:uid="{00000000-0005-0000-0000-000053000000}"/>
    <cellStyle name="20% - Accent3 16" xfId="834" xr:uid="{00000000-0005-0000-0000-000054000000}"/>
    <cellStyle name="20% - Accent3 17" xfId="835" xr:uid="{00000000-0005-0000-0000-000055000000}"/>
    <cellStyle name="20% - Accent3 18" xfId="836" xr:uid="{00000000-0005-0000-0000-000056000000}"/>
    <cellStyle name="20% - Accent3 19" xfId="837" xr:uid="{00000000-0005-0000-0000-000057000000}"/>
    <cellStyle name="20% - Accent3 2" xfId="34" xr:uid="{00000000-0005-0000-0000-000058000000}"/>
    <cellStyle name="20% - Accent3 2 2" xfId="35" xr:uid="{00000000-0005-0000-0000-000059000000}"/>
    <cellStyle name="20% - Accent3 2 3" xfId="838" xr:uid="{00000000-0005-0000-0000-00005A000000}"/>
    <cellStyle name="20% - Accent3 20" xfId="839" xr:uid="{00000000-0005-0000-0000-00005B000000}"/>
    <cellStyle name="20% - Accent3 21" xfId="840" xr:uid="{00000000-0005-0000-0000-00005C000000}"/>
    <cellStyle name="20% - Accent3 22" xfId="841" xr:uid="{00000000-0005-0000-0000-00005D000000}"/>
    <cellStyle name="20% - Accent3 23" xfId="842" xr:uid="{00000000-0005-0000-0000-00005E000000}"/>
    <cellStyle name="20% - Accent3 24" xfId="843" xr:uid="{00000000-0005-0000-0000-00005F000000}"/>
    <cellStyle name="20% - Accent3 25" xfId="844" xr:uid="{00000000-0005-0000-0000-000060000000}"/>
    <cellStyle name="20% - Accent3 26" xfId="845" xr:uid="{00000000-0005-0000-0000-000061000000}"/>
    <cellStyle name="20% - Accent3 27" xfId="846" xr:uid="{00000000-0005-0000-0000-000062000000}"/>
    <cellStyle name="20% - Accent3 28" xfId="847" xr:uid="{00000000-0005-0000-0000-000063000000}"/>
    <cellStyle name="20% - Accent3 3" xfId="36" xr:uid="{00000000-0005-0000-0000-000064000000}"/>
    <cellStyle name="20% - Accent3 3 2" xfId="37" xr:uid="{00000000-0005-0000-0000-000065000000}"/>
    <cellStyle name="20% - Accent3 4" xfId="38" xr:uid="{00000000-0005-0000-0000-000066000000}"/>
    <cellStyle name="20% - Accent3 5" xfId="848" xr:uid="{00000000-0005-0000-0000-000067000000}"/>
    <cellStyle name="20% - Accent3 6" xfId="849" xr:uid="{00000000-0005-0000-0000-000068000000}"/>
    <cellStyle name="20% - Accent3 7" xfId="850" xr:uid="{00000000-0005-0000-0000-000069000000}"/>
    <cellStyle name="20% - Accent3 8" xfId="851" xr:uid="{00000000-0005-0000-0000-00006A000000}"/>
    <cellStyle name="20% - Accent3 9" xfId="852" xr:uid="{00000000-0005-0000-0000-00006B000000}"/>
    <cellStyle name="20% - Accent4" xfId="853" xr:uid="{00000000-0005-0000-0000-00006C000000}"/>
    <cellStyle name="20% - Accent4 10" xfId="854" xr:uid="{00000000-0005-0000-0000-00006D000000}"/>
    <cellStyle name="20% - Accent4 11" xfId="855" xr:uid="{00000000-0005-0000-0000-00006E000000}"/>
    <cellStyle name="20% - Accent4 12" xfId="856" xr:uid="{00000000-0005-0000-0000-00006F000000}"/>
    <cellStyle name="20% - Accent4 13" xfId="857" xr:uid="{00000000-0005-0000-0000-000070000000}"/>
    <cellStyle name="20% - Accent4 14" xfId="858" xr:uid="{00000000-0005-0000-0000-000071000000}"/>
    <cellStyle name="20% - Accent4 15" xfId="859" xr:uid="{00000000-0005-0000-0000-000072000000}"/>
    <cellStyle name="20% - Accent4 16" xfId="860" xr:uid="{00000000-0005-0000-0000-000073000000}"/>
    <cellStyle name="20% - Accent4 17" xfId="861" xr:uid="{00000000-0005-0000-0000-000074000000}"/>
    <cellStyle name="20% - Accent4 18" xfId="862" xr:uid="{00000000-0005-0000-0000-000075000000}"/>
    <cellStyle name="20% - Accent4 19" xfId="863" xr:uid="{00000000-0005-0000-0000-000076000000}"/>
    <cellStyle name="20% - Accent4 2" xfId="39" xr:uid="{00000000-0005-0000-0000-000077000000}"/>
    <cellStyle name="20% - Accent4 2 2" xfId="40" xr:uid="{00000000-0005-0000-0000-000078000000}"/>
    <cellStyle name="20% - Accent4 20" xfId="864" xr:uid="{00000000-0005-0000-0000-000079000000}"/>
    <cellStyle name="20% - Accent4 21" xfId="865" xr:uid="{00000000-0005-0000-0000-00007A000000}"/>
    <cellStyle name="20% - Accent4 22" xfId="866" xr:uid="{00000000-0005-0000-0000-00007B000000}"/>
    <cellStyle name="20% - Accent4 23" xfId="867" xr:uid="{00000000-0005-0000-0000-00007C000000}"/>
    <cellStyle name="20% - Accent4 24" xfId="868" xr:uid="{00000000-0005-0000-0000-00007D000000}"/>
    <cellStyle name="20% - Accent4 25" xfId="869" xr:uid="{00000000-0005-0000-0000-00007E000000}"/>
    <cellStyle name="20% - Accent4 26" xfId="870" xr:uid="{00000000-0005-0000-0000-00007F000000}"/>
    <cellStyle name="20% - Accent4 27" xfId="871" xr:uid="{00000000-0005-0000-0000-000080000000}"/>
    <cellStyle name="20% - Accent4 28" xfId="872" xr:uid="{00000000-0005-0000-0000-000081000000}"/>
    <cellStyle name="20% - Accent4 3" xfId="41" xr:uid="{00000000-0005-0000-0000-000082000000}"/>
    <cellStyle name="20% - Accent4 3 2" xfId="42" xr:uid="{00000000-0005-0000-0000-000083000000}"/>
    <cellStyle name="20% - Accent4 4" xfId="43" xr:uid="{00000000-0005-0000-0000-000084000000}"/>
    <cellStyle name="20% - Accent4 5" xfId="873" xr:uid="{00000000-0005-0000-0000-000085000000}"/>
    <cellStyle name="20% - Accent4 6" xfId="874" xr:uid="{00000000-0005-0000-0000-000086000000}"/>
    <cellStyle name="20% - Accent4 7" xfId="875" xr:uid="{00000000-0005-0000-0000-000087000000}"/>
    <cellStyle name="20% - Accent4 8" xfId="876" xr:uid="{00000000-0005-0000-0000-000088000000}"/>
    <cellStyle name="20% - Accent4 9" xfId="877" xr:uid="{00000000-0005-0000-0000-000089000000}"/>
    <cellStyle name="20% - Accent5" xfId="878" xr:uid="{00000000-0005-0000-0000-00008A000000}"/>
    <cellStyle name="20% - Accent5 10" xfId="879" xr:uid="{00000000-0005-0000-0000-00008B000000}"/>
    <cellStyle name="20% - Accent5 11" xfId="880" xr:uid="{00000000-0005-0000-0000-00008C000000}"/>
    <cellStyle name="20% - Accent5 12" xfId="881" xr:uid="{00000000-0005-0000-0000-00008D000000}"/>
    <cellStyle name="20% - Accent5 13" xfId="882" xr:uid="{00000000-0005-0000-0000-00008E000000}"/>
    <cellStyle name="20% - Accent5 14" xfId="883" xr:uid="{00000000-0005-0000-0000-00008F000000}"/>
    <cellStyle name="20% - Accent5 15" xfId="884" xr:uid="{00000000-0005-0000-0000-000090000000}"/>
    <cellStyle name="20% - Accent5 16" xfId="885" xr:uid="{00000000-0005-0000-0000-000091000000}"/>
    <cellStyle name="20% - Accent5 17" xfId="886" xr:uid="{00000000-0005-0000-0000-000092000000}"/>
    <cellStyle name="20% - Accent5 18" xfId="887" xr:uid="{00000000-0005-0000-0000-000093000000}"/>
    <cellStyle name="20% - Accent5 19" xfId="888" xr:uid="{00000000-0005-0000-0000-000094000000}"/>
    <cellStyle name="20% - Accent5 2" xfId="44" xr:uid="{00000000-0005-0000-0000-000095000000}"/>
    <cellStyle name="20% - Accent5 2 2" xfId="45" xr:uid="{00000000-0005-0000-0000-000096000000}"/>
    <cellStyle name="20% - Accent5 20" xfId="889" xr:uid="{00000000-0005-0000-0000-000097000000}"/>
    <cellStyle name="20% - Accent5 21" xfId="890" xr:uid="{00000000-0005-0000-0000-000098000000}"/>
    <cellStyle name="20% - Accent5 22" xfId="891" xr:uid="{00000000-0005-0000-0000-000099000000}"/>
    <cellStyle name="20% - Accent5 23" xfId="892" xr:uid="{00000000-0005-0000-0000-00009A000000}"/>
    <cellStyle name="20% - Accent5 24" xfId="893" xr:uid="{00000000-0005-0000-0000-00009B000000}"/>
    <cellStyle name="20% - Accent5 25" xfId="894" xr:uid="{00000000-0005-0000-0000-00009C000000}"/>
    <cellStyle name="20% - Accent5 26" xfId="895" xr:uid="{00000000-0005-0000-0000-00009D000000}"/>
    <cellStyle name="20% - Accent5 27" xfId="896" xr:uid="{00000000-0005-0000-0000-00009E000000}"/>
    <cellStyle name="20% - Accent5 28" xfId="897" xr:uid="{00000000-0005-0000-0000-00009F000000}"/>
    <cellStyle name="20% - Accent5 3" xfId="46" xr:uid="{00000000-0005-0000-0000-0000A0000000}"/>
    <cellStyle name="20% - Accent5 3 2" xfId="47" xr:uid="{00000000-0005-0000-0000-0000A1000000}"/>
    <cellStyle name="20% - Accent5 4" xfId="48" xr:uid="{00000000-0005-0000-0000-0000A2000000}"/>
    <cellStyle name="20% - Accent5 5" xfId="898" xr:uid="{00000000-0005-0000-0000-0000A3000000}"/>
    <cellStyle name="20% - Accent5 6" xfId="899" xr:uid="{00000000-0005-0000-0000-0000A4000000}"/>
    <cellStyle name="20% - Accent5 7" xfId="900" xr:uid="{00000000-0005-0000-0000-0000A5000000}"/>
    <cellStyle name="20% - Accent5 8" xfId="901" xr:uid="{00000000-0005-0000-0000-0000A6000000}"/>
    <cellStyle name="20% - Accent5 9" xfId="902" xr:uid="{00000000-0005-0000-0000-0000A7000000}"/>
    <cellStyle name="20% - Accent6" xfId="903" xr:uid="{00000000-0005-0000-0000-0000A8000000}"/>
    <cellStyle name="20% - Accent6 10" xfId="904" xr:uid="{00000000-0005-0000-0000-0000A9000000}"/>
    <cellStyle name="20% - Accent6 11" xfId="905" xr:uid="{00000000-0005-0000-0000-0000AA000000}"/>
    <cellStyle name="20% - Accent6 12" xfId="906" xr:uid="{00000000-0005-0000-0000-0000AB000000}"/>
    <cellStyle name="20% - Accent6 13" xfId="907" xr:uid="{00000000-0005-0000-0000-0000AC000000}"/>
    <cellStyle name="20% - Accent6 14" xfId="908" xr:uid="{00000000-0005-0000-0000-0000AD000000}"/>
    <cellStyle name="20% - Accent6 15" xfId="909" xr:uid="{00000000-0005-0000-0000-0000AE000000}"/>
    <cellStyle name="20% - Accent6 16" xfId="910" xr:uid="{00000000-0005-0000-0000-0000AF000000}"/>
    <cellStyle name="20% - Accent6 17" xfId="911" xr:uid="{00000000-0005-0000-0000-0000B0000000}"/>
    <cellStyle name="20% - Accent6 18" xfId="912" xr:uid="{00000000-0005-0000-0000-0000B1000000}"/>
    <cellStyle name="20% - Accent6 19" xfId="913" xr:uid="{00000000-0005-0000-0000-0000B2000000}"/>
    <cellStyle name="20% - Accent6 2" xfId="49" xr:uid="{00000000-0005-0000-0000-0000B3000000}"/>
    <cellStyle name="20% - Accent6 2 2" xfId="50" xr:uid="{00000000-0005-0000-0000-0000B4000000}"/>
    <cellStyle name="20% - Accent6 20" xfId="914" xr:uid="{00000000-0005-0000-0000-0000B5000000}"/>
    <cellStyle name="20% - Accent6 21" xfId="915" xr:uid="{00000000-0005-0000-0000-0000B6000000}"/>
    <cellStyle name="20% - Accent6 22" xfId="916" xr:uid="{00000000-0005-0000-0000-0000B7000000}"/>
    <cellStyle name="20% - Accent6 23" xfId="917" xr:uid="{00000000-0005-0000-0000-0000B8000000}"/>
    <cellStyle name="20% - Accent6 24" xfId="918" xr:uid="{00000000-0005-0000-0000-0000B9000000}"/>
    <cellStyle name="20% - Accent6 25" xfId="919" xr:uid="{00000000-0005-0000-0000-0000BA000000}"/>
    <cellStyle name="20% - Accent6 26" xfId="920" xr:uid="{00000000-0005-0000-0000-0000BB000000}"/>
    <cellStyle name="20% - Accent6 27" xfId="921" xr:uid="{00000000-0005-0000-0000-0000BC000000}"/>
    <cellStyle name="20% - Accent6 28" xfId="922" xr:uid="{00000000-0005-0000-0000-0000BD000000}"/>
    <cellStyle name="20% - Accent6 3" xfId="51" xr:uid="{00000000-0005-0000-0000-0000BE000000}"/>
    <cellStyle name="20% - Accent6 3 2" xfId="52" xr:uid="{00000000-0005-0000-0000-0000BF000000}"/>
    <cellStyle name="20% - Accent6 4" xfId="53" xr:uid="{00000000-0005-0000-0000-0000C0000000}"/>
    <cellStyle name="20% - Accent6 5" xfId="923" xr:uid="{00000000-0005-0000-0000-0000C1000000}"/>
    <cellStyle name="20% - Accent6 6" xfId="924" xr:uid="{00000000-0005-0000-0000-0000C2000000}"/>
    <cellStyle name="20% - Accent6 7" xfId="925" xr:uid="{00000000-0005-0000-0000-0000C3000000}"/>
    <cellStyle name="20% - Accent6 8" xfId="926" xr:uid="{00000000-0005-0000-0000-0000C4000000}"/>
    <cellStyle name="20% - Accent6 9" xfId="927" xr:uid="{00000000-0005-0000-0000-0000C5000000}"/>
    <cellStyle name="20% - Cor1 2" xfId="54" xr:uid="{00000000-0005-0000-0000-0000C6000000}"/>
    <cellStyle name="20% - Cor1 3" xfId="55" xr:uid="{00000000-0005-0000-0000-0000C7000000}"/>
    <cellStyle name="20% - Cor2 2" xfId="56" xr:uid="{00000000-0005-0000-0000-0000C8000000}"/>
    <cellStyle name="20% - Cor2 3" xfId="57" xr:uid="{00000000-0005-0000-0000-0000C9000000}"/>
    <cellStyle name="20% - Cor3 2" xfId="58" xr:uid="{00000000-0005-0000-0000-0000CA000000}"/>
    <cellStyle name="20% - Cor3 3" xfId="59" xr:uid="{00000000-0005-0000-0000-0000CB000000}"/>
    <cellStyle name="20% - Cor3 4" xfId="928" xr:uid="{00000000-0005-0000-0000-0000CC000000}"/>
    <cellStyle name="20% - Cor4 2" xfId="60" xr:uid="{00000000-0005-0000-0000-0000CD000000}"/>
    <cellStyle name="20% - Cor4 3" xfId="61" xr:uid="{00000000-0005-0000-0000-0000CE000000}"/>
    <cellStyle name="20% - Cor5 2" xfId="62" xr:uid="{00000000-0005-0000-0000-0000CF000000}"/>
    <cellStyle name="20% - Cor5 3" xfId="63" xr:uid="{00000000-0005-0000-0000-0000D0000000}"/>
    <cellStyle name="20% - Cor6 2" xfId="64" xr:uid="{00000000-0005-0000-0000-0000D1000000}"/>
    <cellStyle name="20% - Cor6 3" xfId="65" xr:uid="{00000000-0005-0000-0000-0000D2000000}"/>
    <cellStyle name="40% - Accent1" xfId="929" xr:uid="{00000000-0005-0000-0000-0000D3000000}"/>
    <cellStyle name="40% - Accent1 10" xfId="930" xr:uid="{00000000-0005-0000-0000-0000D4000000}"/>
    <cellStyle name="40% - Accent1 11" xfId="931" xr:uid="{00000000-0005-0000-0000-0000D5000000}"/>
    <cellStyle name="40% - Accent1 12" xfId="932" xr:uid="{00000000-0005-0000-0000-0000D6000000}"/>
    <cellStyle name="40% - Accent1 13" xfId="933" xr:uid="{00000000-0005-0000-0000-0000D7000000}"/>
    <cellStyle name="40% - Accent1 14" xfId="934" xr:uid="{00000000-0005-0000-0000-0000D8000000}"/>
    <cellStyle name="40% - Accent1 15" xfId="935" xr:uid="{00000000-0005-0000-0000-0000D9000000}"/>
    <cellStyle name="40% - Accent1 16" xfId="936" xr:uid="{00000000-0005-0000-0000-0000DA000000}"/>
    <cellStyle name="40% - Accent1 17" xfId="937" xr:uid="{00000000-0005-0000-0000-0000DB000000}"/>
    <cellStyle name="40% - Accent1 18" xfId="938" xr:uid="{00000000-0005-0000-0000-0000DC000000}"/>
    <cellStyle name="40% - Accent1 19" xfId="939" xr:uid="{00000000-0005-0000-0000-0000DD000000}"/>
    <cellStyle name="40% - Accent1 2" xfId="66" xr:uid="{00000000-0005-0000-0000-0000DE000000}"/>
    <cellStyle name="40% - Accent1 2 2" xfId="67" xr:uid="{00000000-0005-0000-0000-0000DF000000}"/>
    <cellStyle name="40% - Accent1 20" xfId="940" xr:uid="{00000000-0005-0000-0000-0000E0000000}"/>
    <cellStyle name="40% - Accent1 21" xfId="941" xr:uid="{00000000-0005-0000-0000-0000E1000000}"/>
    <cellStyle name="40% - Accent1 22" xfId="942" xr:uid="{00000000-0005-0000-0000-0000E2000000}"/>
    <cellStyle name="40% - Accent1 23" xfId="943" xr:uid="{00000000-0005-0000-0000-0000E3000000}"/>
    <cellStyle name="40% - Accent1 24" xfId="944" xr:uid="{00000000-0005-0000-0000-0000E4000000}"/>
    <cellStyle name="40% - Accent1 25" xfId="945" xr:uid="{00000000-0005-0000-0000-0000E5000000}"/>
    <cellStyle name="40% - Accent1 26" xfId="946" xr:uid="{00000000-0005-0000-0000-0000E6000000}"/>
    <cellStyle name="40% - Accent1 27" xfId="947" xr:uid="{00000000-0005-0000-0000-0000E7000000}"/>
    <cellStyle name="40% - Accent1 28" xfId="948" xr:uid="{00000000-0005-0000-0000-0000E8000000}"/>
    <cellStyle name="40% - Accent1 3" xfId="68" xr:uid="{00000000-0005-0000-0000-0000E9000000}"/>
    <cellStyle name="40% - Accent1 3 2" xfId="69" xr:uid="{00000000-0005-0000-0000-0000EA000000}"/>
    <cellStyle name="40% - Accent1 4" xfId="70" xr:uid="{00000000-0005-0000-0000-0000EB000000}"/>
    <cellStyle name="40% - Accent1 5" xfId="949" xr:uid="{00000000-0005-0000-0000-0000EC000000}"/>
    <cellStyle name="40% - Accent1 6" xfId="950" xr:uid="{00000000-0005-0000-0000-0000ED000000}"/>
    <cellStyle name="40% - Accent1 7" xfId="951" xr:uid="{00000000-0005-0000-0000-0000EE000000}"/>
    <cellStyle name="40% - Accent1 8" xfId="952" xr:uid="{00000000-0005-0000-0000-0000EF000000}"/>
    <cellStyle name="40% - Accent1 9" xfId="953" xr:uid="{00000000-0005-0000-0000-0000F0000000}"/>
    <cellStyle name="40% - Accent2" xfId="954" xr:uid="{00000000-0005-0000-0000-0000F1000000}"/>
    <cellStyle name="40% - Accent2 10" xfId="955" xr:uid="{00000000-0005-0000-0000-0000F2000000}"/>
    <cellStyle name="40% - Accent2 11" xfId="956" xr:uid="{00000000-0005-0000-0000-0000F3000000}"/>
    <cellStyle name="40% - Accent2 12" xfId="957" xr:uid="{00000000-0005-0000-0000-0000F4000000}"/>
    <cellStyle name="40% - Accent2 13" xfId="958" xr:uid="{00000000-0005-0000-0000-0000F5000000}"/>
    <cellStyle name="40% - Accent2 14" xfId="959" xr:uid="{00000000-0005-0000-0000-0000F6000000}"/>
    <cellStyle name="40% - Accent2 15" xfId="960" xr:uid="{00000000-0005-0000-0000-0000F7000000}"/>
    <cellStyle name="40% - Accent2 16" xfId="961" xr:uid="{00000000-0005-0000-0000-0000F8000000}"/>
    <cellStyle name="40% - Accent2 17" xfId="962" xr:uid="{00000000-0005-0000-0000-0000F9000000}"/>
    <cellStyle name="40% - Accent2 18" xfId="963" xr:uid="{00000000-0005-0000-0000-0000FA000000}"/>
    <cellStyle name="40% - Accent2 19" xfId="964" xr:uid="{00000000-0005-0000-0000-0000FB000000}"/>
    <cellStyle name="40% - Accent2 2" xfId="71" xr:uid="{00000000-0005-0000-0000-0000FC000000}"/>
    <cellStyle name="40% - Accent2 2 2" xfId="72" xr:uid="{00000000-0005-0000-0000-0000FD000000}"/>
    <cellStyle name="40% - Accent2 20" xfId="965" xr:uid="{00000000-0005-0000-0000-0000FE000000}"/>
    <cellStyle name="40% - Accent2 21" xfId="966" xr:uid="{00000000-0005-0000-0000-0000FF000000}"/>
    <cellStyle name="40% - Accent2 22" xfId="967" xr:uid="{00000000-0005-0000-0000-000000010000}"/>
    <cellStyle name="40% - Accent2 23" xfId="968" xr:uid="{00000000-0005-0000-0000-000001010000}"/>
    <cellStyle name="40% - Accent2 24" xfId="969" xr:uid="{00000000-0005-0000-0000-000002010000}"/>
    <cellStyle name="40% - Accent2 25" xfId="970" xr:uid="{00000000-0005-0000-0000-000003010000}"/>
    <cellStyle name="40% - Accent2 26" xfId="971" xr:uid="{00000000-0005-0000-0000-000004010000}"/>
    <cellStyle name="40% - Accent2 27" xfId="972" xr:uid="{00000000-0005-0000-0000-000005010000}"/>
    <cellStyle name="40% - Accent2 28" xfId="973" xr:uid="{00000000-0005-0000-0000-000006010000}"/>
    <cellStyle name="40% - Accent2 3" xfId="73" xr:uid="{00000000-0005-0000-0000-000007010000}"/>
    <cellStyle name="40% - Accent2 3 2" xfId="74" xr:uid="{00000000-0005-0000-0000-000008010000}"/>
    <cellStyle name="40% - Accent2 4" xfId="75" xr:uid="{00000000-0005-0000-0000-000009010000}"/>
    <cellStyle name="40% - Accent2 5" xfId="974" xr:uid="{00000000-0005-0000-0000-00000A010000}"/>
    <cellStyle name="40% - Accent2 6" xfId="975" xr:uid="{00000000-0005-0000-0000-00000B010000}"/>
    <cellStyle name="40% - Accent2 7" xfId="976" xr:uid="{00000000-0005-0000-0000-00000C010000}"/>
    <cellStyle name="40% - Accent2 8" xfId="977" xr:uid="{00000000-0005-0000-0000-00000D010000}"/>
    <cellStyle name="40% - Accent2 9" xfId="978" xr:uid="{00000000-0005-0000-0000-00000E010000}"/>
    <cellStyle name="40% - Accent3" xfId="979" xr:uid="{00000000-0005-0000-0000-00000F010000}"/>
    <cellStyle name="40% - Accent3 10" xfId="980" xr:uid="{00000000-0005-0000-0000-000010010000}"/>
    <cellStyle name="40% - Accent3 11" xfId="981" xr:uid="{00000000-0005-0000-0000-000011010000}"/>
    <cellStyle name="40% - Accent3 12" xfId="982" xr:uid="{00000000-0005-0000-0000-000012010000}"/>
    <cellStyle name="40% - Accent3 13" xfId="983" xr:uid="{00000000-0005-0000-0000-000013010000}"/>
    <cellStyle name="40% - Accent3 14" xfId="984" xr:uid="{00000000-0005-0000-0000-000014010000}"/>
    <cellStyle name="40% - Accent3 15" xfId="985" xr:uid="{00000000-0005-0000-0000-000015010000}"/>
    <cellStyle name="40% - Accent3 16" xfId="986" xr:uid="{00000000-0005-0000-0000-000016010000}"/>
    <cellStyle name="40% - Accent3 17" xfId="987" xr:uid="{00000000-0005-0000-0000-000017010000}"/>
    <cellStyle name="40% - Accent3 18" xfId="988" xr:uid="{00000000-0005-0000-0000-000018010000}"/>
    <cellStyle name="40% - Accent3 19" xfId="989" xr:uid="{00000000-0005-0000-0000-000019010000}"/>
    <cellStyle name="40% - Accent3 2" xfId="76" xr:uid="{00000000-0005-0000-0000-00001A010000}"/>
    <cellStyle name="40% - Accent3 2 2" xfId="77" xr:uid="{00000000-0005-0000-0000-00001B010000}"/>
    <cellStyle name="40% - Accent3 20" xfId="990" xr:uid="{00000000-0005-0000-0000-00001C010000}"/>
    <cellStyle name="40% - Accent3 21" xfId="991" xr:uid="{00000000-0005-0000-0000-00001D010000}"/>
    <cellStyle name="40% - Accent3 22" xfId="992" xr:uid="{00000000-0005-0000-0000-00001E010000}"/>
    <cellStyle name="40% - Accent3 23" xfId="993" xr:uid="{00000000-0005-0000-0000-00001F010000}"/>
    <cellStyle name="40% - Accent3 24" xfId="994" xr:uid="{00000000-0005-0000-0000-000020010000}"/>
    <cellStyle name="40% - Accent3 25" xfId="995" xr:uid="{00000000-0005-0000-0000-000021010000}"/>
    <cellStyle name="40% - Accent3 26" xfId="996" xr:uid="{00000000-0005-0000-0000-000022010000}"/>
    <cellStyle name="40% - Accent3 27" xfId="997" xr:uid="{00000000-0005-0000-0000-000023010000}"/>
    <cellStyle name="40% - Accent3 28" xfId="998" xr:uid="{00000000-0005-0000-0000-000024010000}"/>
    <cellStyle name="40% - Accent3 3" xfId="78" xr:uid="{00000000-0005-0000-0000-000025010000}"/>
    <cellStyle name="40% - Accent3 3 2" xfId="79" xr:uid="{00000000-0005-0000-0000-000026010000}"/>
    <cellStyle name="40% - Accent3 4" xfId="80" xr:uid="{00000000-0005-0000-0000-000027010000}"/>
    <cellStyle name="40% - Accent3 5" xfId="999" xr:uid="{00000000-0005-0000-0000-000028010000}"/>
    <cellStyle name="40% - Accent3 6" xfId="1000" xr:uid="{00000000-0005-0000-0000-000029010000}"/>
    <cellStyle name="40% - Accent3 7" xfId="1001" xr:uid="{00000000-0005-0000-0000-00002A010000}"/>
    <cellStyle name="40% - Accent3 8" xfId="1002" xr:uid="{00000000-0005-0000-0000-00002B010000}"/>
    <cellStyle name="40% - Accent3 9" xfId="1003" xr:uid="{00000000-0005-0000-0000-00002C010000}"/>
    <cellStyle name="40% - Accent4" xfId="1004" xr:uid="{00000000-0005-0000-0000-00002D010000}"/>
    <cellStyle name="40% - Accent4 10" xfId="1005" xr:uid="{00000000-0005-0000-0000-00002E010000}"/>
    <cellStyle name="40% - Accent4 11" xfId="1006" xr:uid="{00000000-0005-0000-0000-00002F010000}"/>
    <cellStyle name="40% - Accent4 12" xfId="1007" xr:uid="{00000000-0005-0000-0000-000030010000}"/>
    <cellStyle name="40% - Accent4 13" xfId="1008" xr:uid="{00000000-0005-0000-0000-000031010000}"/>
    <cellStyle name="40% - Accent4 14" xfId="1009" xr:uid="{00000000-0005-0000-0000-000032010000}"/>
    <cellStyle name="40% - Accent4 15" xfId="1010" xr:uid="{00000000-0005-0000-0000-000033010000}"/>
    <cellStyle name="40% - Accent4 16" xfId="1011" xr:uid="{00000000-0005-0000-0000-000034010000}"/>
    <cellStyle name="40% - Accent4 17" xfId="1012" xr:uid="{00000000-0005-0000-0000-000035010000}"/>
    <cellStyle name="40% - Accent4 18" xfId="1013" xr:uid="{00000000-0005-0000-0000-000036010000}"/>
    <cellStyle name="40% - Accent4 19" xfId="1014" xr:uid="{00000000-0005-0000-0000-000037010000}"/>
    <cellStyle name="40% - Accent4 2" xfId="81" xr:uid="{00000000-0005-0000-0000-000038010000}"/>
    <cellStyle name="40% - Accent4 2 2" xfId="82" xr:uid="{00000000-0005-0000-0000-000039010000}"/>
    <cellStyle name="40% - Accent4 20" xfId="1015" xr:uid="{00000000-0005-0000-0000-00003A010000}"/>
    <cellStyle name="40% - Accent4 21" xfId="1016" xr:uid="{00000000-0005-0000-0000-00003B010000}"/>
    <cellStyle name="40% - Accent4 22" xfId="1017" xr:uid="{00000000-0005-0000-0000-00003C010000}"/>
    <cellStyle name="40% - Accent4 23" xfId="1018" xr:uid="{00000000-0005-0000-0000-00003D010000}"/>
    <cellStyle name="40% - Accent4 24" xfId="1019" xr:uid="{00000000-0005-0000-0000-00003E010000}"/>
    <cellStyle name="40% - Accent4 25" xfId="1020" xr:uid="{00000000-0005-0000-0000-00003F010000}"/>
    <cellStyle name="40% - Accent4 26" xfId="1021" xr:uid="{00000000-0005-0000-0000-000040010000}"/>
    <cellStyle name="40% - Accent4 27" xfId="1022" xr:uid="{00000000-0005-0000-0000-000041010000}"/>
    <cellStyle name="40% - Accent4 28" xfId="1023" xr:uid="{00000000-0005-0000-0000-000042010000}"/>
    <cellStyle name="40% - Accent4 3" xfId="83" xr:uid="{00000000-0005-0000-0000-000043010000}"/>
    <cellStyle name="40% - Accent4 3 2" xfId="84" xr:uid="{00000000-0005-0000-0000-000044010000}"/>
    <cellStyle name="40% - Accent4 4" xfId="85" xr:uid="{00000000-0005-0000-0000-000045010000}"/>
    <cellStyle name="40% - Accent4 5" xfId="1024" xr:uid="{00000000-0005-0000-0000-000046010000}"/>
    <cellStyle name="40% - Accent4 6" xfId="1025" xr:uid="{00000000-0005-0000-0000-000047010000}"/>
    <cellStyle name="40% - Accent4 7" xfId="1026" xr:uid="{00000000-0005-0000-0000-000048010000}"/>
    <cellStyle name="40% - Accent4 8" xfId="1027" xr:uid="{00000000-0005-0000-0000-000049010000}"/>
    <cellStyle name="40% - Accent4 9" xfId="1028" xr:uid="{00000000-0005-0000-0000-00004A010000}"/>
    <cellStyle name="40% - Accent5" xfId="1029" xr:uid="{00000000-0005-0000-0000-00004B010000}"/>
    <cellStyle name="40% - Accent5 10" xfId="1030" xr:uid="{00000000-0005-0000-0000-00004C010000}"/>
    <cellStyle name="40% - Accent5 11" xfId="1031" xr:uid="{00000000-0005-0000-0000-00004D010000}"/>
    <cellStyle name="40% - Accent5 12" xfId="1032" xr:uid="{00000000-0005-0000-0000-00004E010000}"/>
    <cellStyle name="40% - Accent5 13" xfId="1033" xr:uid="{00000000-0005-0000-0000-00004F010000}"/>
    <cellStyle name="40% - Accent5 14" xfId="1034" xr:uid="{00000000-0005-0000-0000-000050010000}"/>
    <cellStyle name="40% - Accent5 15" xfId="1035" xr:uid="{00000000-0005-0000-0000-000051010000}"/>
    <cellStyle name="40% - Accent5 16" xfId="1036" xr:uid="{00000000-0005-0000-0000-000052010000}"/>
    <cellStyle name="40% - Accent5 17" xfId="1037" xr:uid="{00000000-0005-0000-0000-000053010000}"/>
    <cellStyle name="40% - Accent5 18" xfId="1038" xr:uid="{00000000-0005-0000-0000-000054010000}"/>
    <cellStyle name="40% - Accent5 19" xfId="1039" xr:uid="{00000000-0005-0000-0000-000055010000}"/>
    <cellStyle name="40% - Accent5 2" xfId="86" xr:uid="{00000000-0005-0000-0000-000056010000}"/>
    <cellStyle name="40% - Accent5 2 2" xfId="87" xr:uid="{00000000-0005-0000-0000-000057010000}"/>
    <cellStyle name="40% - Accent5 20" xfId="1040" xr:uid="{00000000-0005-0000-0000-000058010000}"/>
    <cellStyle name="40% - Accent5 21" xfId="1041" xr:uid="{00000000-0005-0000-0000-000059010000}"/>
    <cellStyle name="40% - Accent5 22" xfId="1042" xr:uid="{00000000-0005-0000-0000-00005A010000}"/>
    <cellStyle name="40% - Accent5 23" xfId="1043" xr:uid="{00000000-0005-0000-0000-00005B010000}"/>
    <cellStyle name="40% - Accent5 24" xfId="1044" xr:uid="{00000000-0005-0000-0000-00005C010000}"/>
    <cellStyle name="40% - Accent5 25" xfId="1045" xr:uid="{00000000-0005-0000-0000-00005D010000}"/>
    <cellStyle name="40% - Accent5 26" xfId="1046" xr:uid="{00000000-0005-0000-0000-00005E010000}"/>
    <cellStyle name="40% - Accent5 27" xfId="1047" xr:uid="{00000000-0005-0000-0000-00005F010000}"/>
    <cellStyle name="40% - Accent5 28" xfId="1048" xr:uid="{00000000-0005-0000-0000-000060010000}"/>
    <cellStyle name="40% - Accent5 3" xfId="88" xr:uid="{00000000-0005-0000-0000-000061010000}"/>
    <cellStyle name="40% - Accent5 3 2" xfId="89" xr:uid="{00000000-0005-0000-0000-000062010000}"/>
    <cellStyle name="40% - Accent5 4" xfId="90" xr:uid="{00000000-0005-0000-0000-000063010000}"/>
    <cellStyle name="40% - Accent5 5" xfId="1049" xr:uid="{00000000-0005-0000-0000-000064010000}"/>
    <cellStyle name="40% - Accent5 6" xfId="1050" xr:uid="{00000000-0005-0000-0000-000065010000}"/>
    <cellStyle name="40% - Accent5 7" xfId="1051" xr:uid="{00000000-0005-0000-0000-000066010000}"/>
    <cellStyle name="40% - Accent5 8" xfId="1052" xr:uid="{00000000-0005-0000-0000-000067010000}"/>
    <cellStyle name="40% - Accent5 9" xfId="1053" xr:uid="{00000000-0005-0000-0000-000068010000}"/>
    <cellStyle name="40% - Accent6" xfId="1054" xr:uid="{00000000-0005-0000-0000-000069010000}"/>
    <cellStyle name="40% - Accent6 10" xfId="1055" xr:uid="{00000000-0005-0000-0000-00006A010000}"/>
    <cellStyle name="40% - Accent6 11" xfId="1056" xr:uid="{00000000-0005-0000-0000-00006B010000}"/>
    <cellStyle name="40% - Accent6 12" xfId="1057" xr:uid="{00000000-0005-0000-0000-00006C010000}"/>
    <cellStyle name="40% - Accent6 13" xfId="1058" xr:uid="{00000000-0005-0000-0000-00006D010000}"/>
    <cellStyle name="40% - Accent6 14" xfId="1059" xr:uid="{00000000-0005-0000-0000-00006E010000}"/>
    <cellStyle name="40% - Accent6 15" xfId="1060" xr:uid="{00000000-0005-0000-0000-00006F010000}"/>
    <cellStyle name="40% - Accent6 16" xfId="1061" xr:uid="{00000000-0005-0000-0000-000070010000}"/>
    <cellStyle name="40% - Accent6 17" xfId="1062" xr:uid="{00000000-0005-0000-0000-000071010000}"/>
    <cellStyle name="40% - Accent6 18" xfId="1063" xr:uid="{00000000-0005-0000-0000-000072010000}"/>
    <cellStyle name="40% - Accent6 19" xfId="1064" xr:uid="{00000000-0005-0000-0000-000073010000}"/>
    <cellStyle name="40% - Accent6 2" xfId="91" xr:uid="{00000000-0005-0000-0000-000074010000}"/>
    <cellStyle name="40% - Accent6 2 2" xfId="92" xr:uid="{00000000-0005-0000-0000-000075010000}"/>
    <cellStyle name="40% - Accent6 20" xfId="1065" xr:uid="{00000000-0005-0000-0000-000076010000}"/>
    <cellStyle name="40% - Accent6 21" xfId="1066" xr:uid="{00000000-0005-0000-0000-000077010000}"/>
    <cellStyle name="40% - Accent6 22" xfId="1067" xr:uid="{00000000-0005-0000-0000-000078010000}"/>
    <cellStyle name="40% - Accent6 23" xfId="1068" xr:uid="{00000000-0005-0000-0000-000079010000}"/>
    <cellStyle name="40% - Accent6 24" xfId="1069" xr:uid="{00000000-0005-0000-0000-00007A010000}"/>
    <cellStyle name="40% - Accent6 25" xfId="1070" xr:uid="{00000000-0005-0000-0000-00007B010000}"/>
    <cellStyle name="40% - Accent6 26" xfId="1071" xr:uid="{00000000-0005-0000-0000-00007C010000}"/>
    <cellStyle name="40% - Accent6 27" xfId="1072" xr:uid="{00000000-0005-0000-0000-00007D010000}"/>
    <cellStyle name="40% - Accent6 28" xfId="1073" xr:uid="{00000000-0005-0000-0000-00007E010000}"/>
    <cellStyle name="40% - Accent6 3" xfId="93" xr:uid="{00000000-0005-0000-0000-00007F010000}"/>
    <cellStyle name="40% - Accent6 3 2" xfId="94" xr:uid="{00000000-0005-0000-0000-000080010000}"/>
    <cellStyle name="40% - Accent6 4" xfId="95" xr:uid="{00000000-0005-0000-0000-000081010000}"/>
    <cellStyle name="40% - Accent6 5" xfId="1074" xr:uid="{00000000-0005-0000-0000-000082010000}"/>
    <cellStyle name="40% - Accent6 6" xfId="1075" xr:uid="{00000000-0005-0000-0000-000083010000}"/>
    <cellStyle name="40% - Accent6 7" xfId="1076" xr:uid="{00000000-0005-0000-0000-000084010000}"/>
    <cellStyle name="40% - Accent6 8" xfId="1077" xr:uid="{00000000-0005-0000-0000-000085010000}"/>
    <cellStyle name="40% - Accent6 9" xfId="1078" xr:uid="{00000000-0005-0000-0000-000086010000}"/>
    <cellStyle name="40% - Cor1 2" xfId="96" xr:uid="{00000000-0005-0000-0000-000087010000}"/>
    <cellStyle name="40% - Cor1 3" xfId="97" xr:uid="{00000000-0005-0000-0000-000088010000}"/>
    <cellStyle name="40% - Cor2 2" xfId="98" xr:uid="{00000000-0005-0000-0000-000089010000}"/>
    <cellStyle name="40% - Cor2 3" xfId="99" xr:uid="{00000000-0005-0000-0000-00008A010000}"/>
    <cellStyle name="40% - Cor3 2" xfId="100" xr:uid="{00000000-0005-0000-0000-00008B010000}"/>
    <cellStyle name="40% - Cor3 2 2" xfId="1079" xr:uid="{00000000-0005-0000-0000-00008C010000}"/>
    <cellStyle name="40% - Cor3 2 2 2" xfId="1080" xr:uid="{00000000-0005-0000-0000-00008D010000}"/>
    <cellStyle name="40% - Cor3 3" xfId="101" xr:uid="{00000000-0005-0000-0000-00008E010000}"/>
    <cellStyle name="40% - Cor4 2" xfId="102" xr:uid="{00000000-0005-0000-0000-00008F010000}"/>
    <cellStyle name="40% - Cor4 3" xfId="103" xr:uid="{00000000-0005-0000-0000-000090010000}"/>
    <cellStyle name="40% - Cor5 2" xfId="104" xr:uid="{00000000-0005-0000-0000-000091010000}"/>
    <cellStyle name="40% - Cor5 3" xfId="105" xr:uid="{00000000-0005-0000-0000-000092010000}"/>
    <cellStyle name="40% - Cor6 2" xfId="106" xr:uid="{00000000-0005-0000-0000-000093010000}"/>
    <cellStyle name="40% - Cor6 3" xfId="107" xr:uid="{00000000-0005-0000-0000-000094010000}"/>
    <cellStyle name="60% - Accent1" xfId="1081" xr:uid="{00000000-0005-0000-0000-000095010000}"/>
    <cellStyle name="60% - Accent1 2" xfId="108" xr:uid="{00000000-0005-0000-0000-000096010000}"/>
    <cellStyle name="60% - Accent1 3" xfId="109" xr:uid="{00000000-0005-0000-0000-000097010000}"/>
    <cellStyle name="60% - Accent2" xfId="1082" xr:uid="{00000000-0005-0000-0000-000098010000}"/>
    <cellStyle name="60% - Accent2 2" xfId="110" xr:uid="{00000000-0005-0000-0000-000099010000}"/>
    <cellStyle name="60% - Accent2 3" xfId="111" xr:uid="{00000000-0005-0000-0000-00009A010000}"/>
    <cellStyle name="60% - Accent3" xfId="1083" xr:uid="{00000000-0005-0000-0000-00009B010000}"/>
    <cellStyle name="60% - Accent3 2" xfId="112" xr:uid="{00000000-0005-0000-0000-00009C010000}"/>
    <cellStyle name="60% - Accent3 3" xfId="113" xr:uid="{00000000-0005-0000-0000-00009D010000}"/>
    <cellStyle name="60% - Accent4" xfId="1084" xr:uid="{00000000-0005-0000-0000-00009E010000}"/>
    <cellStyle name="60% - Accent4 2" xfId="114" xr:uid="{00000000-0005-0000-0000-00009F010000}"/>
    <cellStyle name="60% - Accent4 3" xfId="115" xr:uid="{00000000-0005-0000-0000-0000A0010000}"/>
    <cellStyle name="60% - Accent5" xfId="1085" xr:uid="{00000000-0005-0000-0000-0000A1010000}"/>
    <cellStyle name="60% - Accent5 2" xfId="116" xr:uid="{00000000-0005-0000-0000-0000A2010000}"/>
    <cellStyle name="60% - Accent5 3" xfId="117" xr:uid="{00000000-0005-0000-0000-0000A3010000}"/>
    <cellStyle name="60% - Accent6" xfId="1086" xr:uid="{00000000-0005-0000-0000-0000A4010000}"/>
    <cellStyle name="60% - Accent6 2" xfId="118" xr:uid="{00000000-0005-0000-0000-0000A5010000}"/>
    <cellStyle name="60% - Accent6 3" xfId="119" xr:uid="{00000000-0005-0000-0000-0000A6010000}"/>
    <cellStyle name="60% - Cor1 2" xfId="120" xr:uid="{00000000-0005-0000-0000-0000A7010000}"/>
    <cellStyle name="60% - Cor2 2" xfId="121" xr:uid="{00000000-0005-0000-0000-0000A8010000}"/>
    <cellStyle name="60% - Cor3 2" xfId="122" xr:uid="{00000000-0005-0000-0000-0000A9010000}"/>
    <cellStyle name="60% - Cor4 2" xfId="123" xr:uid="{00000000-0005-0000-0000-0000AA010000}"/>
    <cellStyle name="60% - Cor5 2" xfId="124" xr:uid="{00000000-0005-0000-0000-0000AB010000}"/>
    <cellStyle name="60% - Cor6 2" xfId="125" xr:uid="{00000000-0005-0000-0000-0000AC010000}"/>
    <cellStyle name="A3 297 x 420 mm" xfId="1087" xr:uid="{00000000-0005-0000-0000-0000AD010000}"/>
    <cellStyle name="Accent1" xfId="1088" xr:uid="{00000000-0005-0000-0000-0000AE010000}"/>
    <cellStyle name="Accent1 2" xfId="126" xr:uid="{00000000-0005-0000-0000-0000AF010000}"/>
    <cellStyle name="Accent1 3" xfId="127" xr:uid="{00000000-0005-0000-0000-0000B0010000}"/>
    <cellStyle name="Accent2" xfId="1089" xr:uid="{00000000-0005-0000-0000-0000B1010000}"/>
    <cellStyle name="Accent2 2" xfId="128" xr:uid="{00000000-0005-0000-0000-0000B2010000}"/>
    <cellStyle name="Accent2 3" xfId="129" xr:uid="{00000000-0005-0000-0000-0000B3010000}"/>
    <cellStyle name="Accent3" xfId="1090" xr:uid="{00000000-0005-0000-0000-0000B4010000}"/>
    <cellStyle name="Accent3 2" xfId="130" xr:uid="{00000000-0005-0000-0000-0000B5010000}"/>
    <cellStyle name="Accent3 3" xfId="131" xr:uid="{00000000-0005-0000-0000-0000B6010000}"/>
    <cellStyle name="Accent4" xfId="1091" xr:uid="{00000000-0005-0000-0000-0000B7010000}"/>
    <cellStyle name="Accent4 2" xfId="132" xr:uid="{00000000-0005-0000-0000-0000B8010000}"/>
    <cellStyle name="Accent4 3" xfId="133" xr:uid="{00000000-0005-0000-0000-0000B9010000}"/>
    <cellStyle name="Accent5" xfId="1092" xr:uid="{00000000-0005-0000-0000-0000BA010000}"/>
    <cellStyle name="Accent5 2" xfId="134" xr:uid="{00000000-0005-0000-0000-0000BB010000}"/>
    <cellStyle name="Accent5 3" xfId="135" xr:uid="{00000000-0005-0000-0000-0000BC010000}"/>
    <cellStyle name="Accent6" xfId="1093" xr:uid="{00000000-0005-0000-0000-0000BD010000}"/>
    <cellStyle name="Accent6 2" xfId="136" xr:uid="{00000000-0005-0000-0000-0000BE010000}"/>
    <cellStyle name="Accent6 3" xfId="137" xr:uid="{00000000-0005-0000-0000-0000BF010000}"/>
    <cellStyle name="Anos" xfId="1094" xr:uid="{00000000-0005-0000-0000-0000C0010000}"/>
    <cellStyle name="Bad" xfId="1095" xr:uid="{00000000-0005-0000-0000-0000C1010000}"/>
    <cellStyle name="Bad 2" xfId="138" xr:uid="{00000000-0005-0000-0000-0000C2010000}"/>
    <cellStyle name="Bad 3" xfId="139" xr:uid="{00000000-0005-0000-0000-0000C3010000}"/>
    <cellStyle name="Bad 4" xfId="1096" xr:uid="{00000000-0005-0000-0000-0000C4010000}"/>
    <cellStyle name="Besuchter Hyperlink" xfId="140" xr:uid="{00000000-0005-0000-0000-0000C5010000}"/>
    <cellStyle name="BlackText" xfId="1097" xr:uid="{00000000-0005-0000-0000-0000C6010000}"/>
    <cellStyle name="Body" xfId="141" xr:uid="{00000000-0005-0000-0000-0000C7010000}"/>
    <cellStyle name="BoldCenter" xfId="1098" xr:uid="{00000000-0005-0000-0000-0000C8010000}"/>
    <cellStyle name="BoldLeft" xfId="1099" xr:uid="{00000000-0005-0000-0000-0000C9010000}"/>
    <cellStyle name="BoldRight" xfId="1100" xr:uid="{00000000-0005-0000-0000-0000CA010000}"/>
    <cellStyle name="BoldText" xfId="1101" xr:uid="{00000000-0005-0000-0000-0000CB010000}"/>
    <cellStyle name="Cabeçalho 1 2" xfId="142" xr:uid="{00000000-0005-0000-0000-0000CC010000}"/>
    <cellStyle name="Cabeçalho 2 2" xfId="143" xr:uid="{00000000-0005-0000-0000-0000CD010000}"/>
    <cellStyle name="Cabeçalho 3 2" xfId="144" xr:uid="{00000000-0005-0000-0000-0000CE010000}"/>
    <cellStyle name="Cabeçalho 4 2" xfId="145" xr:uid="{00000000-0005-0000-0000-0000CF010000}"/>
    <cellStyle name="Calculation" xfId="1102" xr:uid="{00000000-0005-0000-0000-0000D0010000}"/>
    <cellStyle name="Calculation 2" xfId="146" xr:uid="{00000000-0005-0000-0000-0000D1010000}"/>
    <cellStyle name="Calculation 2 2" xfId="1262" xr:uid="{00000000-0005-0000-0000-0000D2010000}"/>
    <cellStyle name="Calculation 3" xfId="147" xr:uid="{00000000-0005-0000-0000-0000D3010000}"/>
    <cellStyle name="Calculation 3 2" xfId="1263" xr:uid="{00000000-0005-0000-0000-0000D4010000}"/>
    <cellStyle name="Calculation 4" xfId="1345" xr:uid="{00000000-0005-0000-0000-0000D5010000}"/>
    <cellStyle name="Cálculo 2" xfId="148" xr:uid="{00000000-0005-0000-0000-0000D6010000}"/>
    <cellStyle name="Célula Ligada 2" xfId="149" xr:uid="{00000000-0005-0000-0000-0000D7010000}"/>
    <cellStyle name="Center" xfId="1103" xr:uid="{00000000-0005-0000-0000-0000D8010000}"/>
    <cellStyle name="Check Cell" xfId="1104" xr:uid="{00000000-0005-0000-0000-0000D9010000}"/>
    <cellStyle name="Check Cell 2" xfId="150" xr:uid="{00000000-0005-0000-0000-0000DA010000}"/>
    <cellStyle name="Check Cell 3" xfId="151" xr:uid="{00000000-0005-0000-0000-0000DB010000}"/>
    <cellStyle name="Comma  - Style1" xfId="152" xr:uid="{00000000-0005-0000-0000-0000DC010000}"/>
    <cellStyle name="Comma  - Style2" xfId="153" xr:uid="{00000000-0005-0000-0000-0000DD010000}"/>
    <cellStyle name="Comma  - Style3" xfId="154" xr:uid="{00000000-0005-0000-0000-0000DE010000}"/>
    <cellStyle name="Comma 10" xfId="1105" xr:uid="{00000000-0005-0000-0000-0000DF010000}"/>
    <cellStyle name="Comma 11" xfId="1106" xr:uid="{00000000-0005-0000-0000-0000E0010000}"/>
    <cellStyle name="Comma 12" xfId="1107" xr:uid="{00000000-0005-0000-0000-0000E1010000}"/>
    <cellStyle name="Comma 13" xfId="1108" xr:uid="{00000000-0005-0000-0000-0000E2010000}"/>
    <cellStyle name="Comma 14" xfId="1109" xr:uid="{00000000-0005-0000-0000-0000E3010000}"/>
    <cellStyle name="Comma 14 2" xfId="1346" xr:uid="{00000000-0005-0000-0000-0000E4010000}"/>
    <cellStyle name="Comma 2" xfId="155" xr:uid="{00000000-0005-0000-0000-0000E5010000}"/>
    <cellStyle name="Comma 2 2" xfId="156" xr:uid="{00000000-0005-0000-0000-0000E6010000}"/>
    <cellStyle name="Comma 2 3" xfId="157" xr:uid="{00000000-0005-0000-0000-0000E7010000}"/>
    <cellStyle name="Comma 2 4" xfId="158" xr:uid="{00000000-0005-0000-0000-0000E8010000}"/>
    <cellStyle name="Comma 2 4 2" xfId="1264" xr:uid="{00000000-0005-0000-0000-0000E9010000}"/>
    <cellStyle name="Comma 2 5" xfId="159" xr:uid="{00000000-0005-0000-0000-0000EA010000}"/>
    <cellStyle name="Comma 2 5 2" xfId="1265" xr:uid="{00000000-0005-0000-0000-0000EB010000}"/>
    <cellStyle name="Comma 2 6" xfId="160" xr:uid="{00000000-0005-0000-0000-0000EC010000}"/>
    <cellStyle name="Comma 2 6 2" xfId="1266" xr:uid="{00000000-0005-0000-0000-0000ED010000}"/>
    <cellStyle name="Comma 2 7" xfId="161" xr:uid="{00000000-0005-0000-0000-0000EE010000}"/>
    <cellStyle name="Comma 2 7 2" xfId="1267" xr:uid="{00000000-0005-0000-0000-0000EF010000}"/>
    <cellStyle name="Comma 2 8" xfId="162" xr:uid="{00000000-0005-0000-0000-0000F0010000}"/>
    <cellStyle name="Comma 2 8 2" xfId="1268" xr:uid="{00000000-0005-0000-0000-0000F1010000}"/>
    <cellStyle name="Comma 2 9" xfId="163" xr:uid="{00000000-0005-0000-0000-0000F2010000}"/>
    <cellStyle name="Comma 2 9 2" xfId="1269" xr:uid="{00000000-0005-0000-0000-0000F3010000}"/>
    <cellStyle name="Comma 2_MAPA SWAPS_Copy of Mapas Junho2010(1)" xfId="164" xr:uid="{00000000-0005-0000-0000-0000F4010000}"/>
    <cellStyle name="Comma 3" xfId="165" xr:uid="{00000000-0005-0000-0000-0000F5010000}"/>
    <cellStyle name="Comma 3 2" xfId="1110" xr:uid="{00000000-0005-0000-0000-0000F6010000}"/>
    <cellStyle name="Comma 3 2 2" xfId="1347" xr:uid="{00000000-0005-0000-0000-0000F7010000}"/>
    <cellStyle name="Comma 4" xfId="166" xr:uid="{00000000-0005-0000-0000-0000F8010000}"/>
    <cellStyle name="Comma 4 2" xfId="1270" xr:uid="{00000000-0005-0000-0000-0000F9010000}"/>
    <cellStyle name="Comma 5" xfId="167" xr:uid="{00000000-0005-0000-0000-0000FA010000}"/>
    <cellStyle name="Comma 5 2" xfId="1271" xr:uid="{00000000-0005-0000-0000-0000FB010000}"/>
    <cellStyle name="Comma 6" xfId="168" xr:uid="{00000000-0005-0000-0000-0000FC010000}"/>
    <cellStyle name="Comma 6 2" xfId="1272" xr:uid="{00000000-0005-0000-0000-0000FD010000}"/>
    <cellStyle name="Comma 7" xfId="169" xr:uid="{00000000-0005-0000-0000-0000FE010000}"/>
    <cellStyle name="Comma 7 2" xfId="1273" xr:uid="{00000000-0005-0000-0000-0000FF010000}"/>
    <cellStyle name="Comma 8" xfId="170" xr:uid="{00000000-0005-0000-0000-000000020000}"/>
    <cellStyle name="Comma 8 2" xfId="1274" xr:uid="{00000000-0005-0000-0000-000001020000}"/>
    <cellStyle name="Comma 9" xfId="171" xr:uid="{00000000-0005-0000-0000-000002020000}"/>
    <cellStyle name="Comma 9 2" xfId="1275" xr:uid="{00000000-0005-0000-0000-000003020000}"/>
    <cellStyle name="Comma(%)" xfId="1111" xr:uid="{00000000-0005-0000-0000-000004020000}"/>
    <cellStyle name="Cor1 2" xfId="172" xr:uid="{00000000-0005-0000-0000-000005020000}"/>
    <cellStyle name="Cor2 2" xfId="173" xr:uid="{00000000-0005-0000-0000-000006020000}"/>
    <cellStyle name="Cor3 2" xfId="174" xr:uid="{00000000-0005-0000-0000-000007020000}"/>
    <cellStyle name="Cor4 2" xfId="175" xr:uid="{00000000-0005-0000-0000-000008020000}"/>
    <cellStyle name="Cor5 2" xfId="176" xr:uid="{00000000-0005-0000-0000-000009020000}"/>
    <cellStyle name="Cor6 2" xfId="177" xr:uid="{00000000-0005-0000-0000-00000A020000}"/>
    <cellStyle name="Correcto 2" xfId="178" xr:uid="{00000000-0005-0000-0000-00000B020000}"/>
    <cellStyle name="Correcto 3" xfId="1112" xr:uid="{00000000-0005-0000-0000-00000C020000}"/>
    <cellStyle name="Curren - Style2" xfId="179" xr:uid="{00000000-0005-0000-0000-00000D020000}"/>
    <cellStyle name="Curren - Style7" xfId="180" xr:uid="{00000000-0005-0000-0000-00000E020000}"/>
    <cellStyle name="Curren - Style8" xfId="181" xr:uid="{00000000-0005-0000-0000-00000F020000}"/>
    <cellStyle name="Currency 2" xfId="517" xr:uid="{00000000-0005-0000-0000-000010020000}"/>
    <cellStyle name="Currency 2 2" xfId="1278" xr:uid="{00000000-0005-0000-0000-000011020000}"/>
    <cellStyle name="Data" xfId="1113" xr:uid="{00000000-0005-0000-0000-000012020000}"/>
    <cellStyle name="Date" xfId="182" xr:uid="{00000000-0005-0000-0000-000013020000}"/>
    <cellStyle name="DateDMY" xfId="1114" xr:uid="{00000000-0005-0000-0000-000014020000}"/>
    <cellStyle name="Dezimal [0]_RESULTS" xfId="183" xr:uid="{00000000-0005-0000-0000-000015020000}"/>
    <cellStyle name="Dezimal_RESULTS" xfId="184" xr:uid="{00000000-0005-0000-0000-000016020000}"/>
    <cellStyle name="Entrada 2" xfId="185" xr:uid="{00000000-0005-0000-0000-000017020000}"/>
    <cellStyle name="Entrada 2 2" xfId="1115" xr:uid="{00000000-0005-0000-0000-000018020000}"/>
    <cellStyle name="Entrada 2 2 2" xfId="1348" xr:uid="{00000000-0005-0000-0000-000019020000}"/>
    <cellStyle name="Estilo 1" xfId="186" xr:uid="{00000000-0005-0000-0000-00001A020000}"/>
    <cellStyle name="Euro" xfId="187" xr:uid="{00000000-0005-0000-0000-00001B020000}"/>
    <cellStyle name="Euro 2" xfId="518" xr:uid="{00000000-0005-0000-0000-00001C020000}"/>
    <cellStyle name="Explanatory Text" xfId="1116" xr:uid="{00000000-0005-0000-0000-00001D020000}"/>
    <cellStyle name="Explanatory Text 2" xfId="188" xr:uid="{00000000-0005-0000-0000-00001E020000}"/>
    <cellStyle name="Explanatory Text 3" xfId="189" xr:uid="{00000000-0005-0000-0000-00001F020000}"/>
    <cellStyle name="EY House" xfId="1117" xr:uid="{00000000-0005-0000-0000-000020020000}"/>
    <cellStyle name="F2" xfId="190" xr:uid="{00000000-0005-0000-0000-000021020000}"/>
    <cellStyle name="F3" xfId="191" xr:uid="{00000000-0005-0000-0000-000022020000}"/>
    <cellStyle name="F4" xfId="192" xr:uid="{00000000-0005-0000-0000-000023020000}"/>
    <cellStyle name="F5" xfId="193" xr:uid="{00000000-0005-0000-0000-000024020000}"/>
    <cellStyle name="F6" xfId="194" xr:uid="{00000000-0005-0000-0000-000025020000}"/>
    <cellStyle name="F7" xfId="195" xr:uid="{00000000-0005-0000-0000-000026020000}"/>
    <cellStyle name="F8" xfId="196" xr:uid="{00000000-0005-0000-0000-000027020000}"/>
    <cellStyle name="Fixed" xfId="197" xr:uid="{00000000-0005-0000-0000-000028020000}"/>
    <cellStyle name="Followed Hyperlink" xfId="519" xr:uid="{00000000-0005-0000-0000-000029020000}"/>
    <cellStyle name="Form Title" xfId="1118" xr:uid="{00000000-0005-0000-0000-00002A020000}"/>
    <cellStyle name="Good 2" xfId="198" xr:uid="{00000000-0005-0000-0000-00002B020000}"/>
    <cellStyle name="Good 3" xfId="199" xr:uid="{00000000-0005-0000-0000-00002C020000}"/>
    <cellStyle name="Grandtotal" xfId="1119" xr:uid="{00000000-0005-0000-0000-00002D020000}"/>
    <cellStyle name="Grayed" xfId="1120" xr:uid="{00000000-0005-0000-0000-00002E020000}"/>
    <cellStyle name="GrayLine" xfId="1121" xr:uid="{00000000-0005-0000-0000-00002F020000}"/>
    <cellStyle name="Grey" xfId="1122" xr:uid="{00000000-0005-0000-0000-000030020000}"/>
    <cellStyle name="Group" xfId="1123" xr:uid="{00000000-0005-0000-0000-000031020000}"/>
    <cellStyle name="gs]_x000a__x000a_Window=0,0,640,480, , ,3_x000a__x000a_dir1=5,7,637,250,-1,-1,1,30,201,1905,231,G:\UGRC\RB\B-DADOS\FOX-PRO\CRED-VEN\KP" xfId="520" xr:uid="{00000000-0005-0000-0000-000032020000}"/>
    <cellStyle name="gs]_x000d__x000a_Window=0,0,640,480, , ,3_x000d__x000a_dir1=5,7,637,250,-1,-1,1,30,201,1905,231,G:\UGRC\RB\B-DADOS\FOX-PRO\CRED-VEN\KP" xfId="200" xr:uid="{00000000-0005-0000-0000-000033020000}"/>
    <cellStyle name="gs]_x000d__x000a_Window=0,0,640,480, , ,3_x000d__x000a_dir1=5,7,637,250,-1,-1,1,30,201,1905,231,G:\UGRC\RB\B-DADOS\FOX-PRO\CRED-VEN\KP 2" xfId="201" xr:uid="{00000000-0005-0000-0000-000034020000}"/>
    <cellStyle name="gs]_x000d__x000a_Window=0,0,640,480, , ,3_x000d__x000a_dir1=5,7,637,250,-1,-1,1,30,201,1905,231,G:\UGRC\RB\B-DADOS\FOX-PRO\CRED-VEN\KP 3" xfId="202" xr:uid="{00000000-0005-0000-0000-000035020000}"/>
    <cellStyle name="gs]_x000d__x000a_Window=0,0,640,480, , ,3_x000d__x000a_dir1=5,7,637,250,-1,-1,1,30,201,1905,231,G:\UGRC\RB\B-DADOS\FOX-PRO\CRED-VEN\KP 4" xfId="203" xr:uid="{00000000-0005-0000-0000-000036020000}"/>
    <cellStyle name="Header1" xfId="204" xr:uid="{00000000-0005-0000-0000-000037020000}"/>
    <cellStyle name="Header2" xfId="205" xr:uid="{00000000-0005-0000-0000-000038020000}"/>
    <cellStyle name="Header2 2" xfId="1276" xr:uid="{00000000-0005-0000-0000-000039020000}"/>
    <cellStyle name="Heading" xfId="206" xr:uid="{00000000-0005-0000-0000-00003A020000}"/>
    <cellStyle name="Heading 1" xfId="1124" xr:uid="{00000000-0005-0000-0000-00003B020000}"/>
    <cellStyle name="Heading 1 2" xfId="207" xr:uid="{00000000-0005-0000-0000-00003C020000}"/>
    <cellStyle name="Heading 1 3" xfId="208" xr:uid="{00000000-0005-0000-0000-00003D020000}"/>
    <cellStyle name="Heading 2" xfId="1125" xr:uid="{00000000-0005-0000-0000-00003E020000}"/>
    <cellStyle name="Heading 2 2" xfId="209" xr:uid="{00000000-0005-0000-0000-00003F020000}"/>
    <cellStyle name="Heading 2 3" xfId="210" xr:uid="{00000000-0005-0000-0000-000040020000}"/>
    <cellStyle name="Heading 3" xfId="1126" xr:uid="{00000000-0005-0000-0000-000041020000}"/>
    <cellStyle name="Heading 3 2" xfId="211" xr:uid="{00000000-0005-0000-0000-000042020000}"/>
    <cellStyle name="Heading 3 3" xfId="212" xr:uid="{00000000-0005-0000-0000-000043020000}"/>
    <cellStyle name="Heading 4" xfId="1127" xr:uid="{00000000-0005-0000-0000-000044020000}"/>
    <cellStyle name="Heading 4 2" xfId="213" xr:uid="{00000000-0005-0000-0000-000045020000}"/>
    <cellStyle name="Heading 4 3" xfId="214" xr:uid="{00000000-0005-0000-0000-000046020000}"/>
    <cellStyle name="Heading1" xfId="215" xr:uid="{00000000-0005-0000-0000-000047020000}"/>
    <cellStyle name="Heading2" xfId="216" xr:uid="{00000000-0005-0000-0000-000048020000}"/>
    <cellStyle name="Hiperligação" xfId="522" builtinId="8"/>
    <cellStyle name="Hiperligação 2" xfId="509" xr:uid="{00000000-0005-0000-0000-00004A020000}"/>
    <cellStyle name="Hiperligação 2 2" xfId="512" xr:uid="{00000000-0005-0000-0000-00004B020000}"/>
    <cellStyle name="Hiperligação 2 2 2" xfId="515" xr:uid="{00000000-0005-0000-0000-00004C020000}"/>
    <cellStyle name="Hiperligação 2 3" xfId="521" xr:uid="{00000000-0005-0000-0000-00004D020000}"/>
    <cellStyle name="Hiperligação 3" xfId="513" xr:uid="{00000000-0005-0000-0000-00004E020000}"/>
    <cellStyle name="Hiperligação 3 2" xfId="769" xr:uid="{00000000-0005-0000-0000-00004F020000}"/>
    <cellStyle name="Hiperligação 4" xfId="1258" xr:uid="{00000000-0005-0000-0000-000050020000}"/>
    <cellStyle name="Hipervínculo" xfId="217" xr:uid="{00000000-0005-0000-0000-000051020000}"/>
    <cellStyle name="Hipervínculo visitado" xfId="218" xr:uid="{00000000-0005-0000-0000-000052020000}"/>
    <cellStyle name="Hyperlink" xfId="1128" xr:uid="{00000000-0005-0000-0000-000053020000}"/>
    <cellStyle name="Incorrecto 2" xfId="219" xr:uid="{00000000-0005-0000-0000-000054020000}"/>
    <cellStyle name="Incorrecto 3" xfId="1129" xr:uid="{00000000-0005-0000-0000-000055020000}"/>
    <cellStyle name="Indefinido" xfId="1130" xr:uid="{00000000-0005-0000-0000-000056020000}"/>
    <cellStyle name="Input" xfId="1131" xr:uid="{00000000-0005-0000-0000-000057020000}"/>
    <cellStyle name="Input [yellow]" xfId="1132" xr:uid="{00000000-0005-0000-0000-000058020000}"/>
    <cellStyle name="Input 2" xfId="220" xr:uid="{00000000-0005-0000-0000-000059020000}"/>
    <cellStyle name="Input 3" xfId="221" xr:uid="{00000000-0005-0000-0000-00005A020000}"/>
    <cellStyle name="Input 4" xfId="1259" xr:uid="{00000000-0005-0000-0000-00005B020000}"/>
    <cellStyle name="Input 5" xfId="1349" xr:uid="{00000000-0005-0000-0000-00005C020000}"/>
    <cellStyle name="Komma (0)" xfId="1133" xr:uid="{00000000-0005-0000-0000-00005D020000}"/>
    <cellStyle name="KPMG Heading 1" xfId="1134" xr:uid="{00000000-0005-0000-0000-00005E020000}"/>
    <cellStyle name="KPMG Heading 2" xfId="1135" xr:uid="{00000000-0005-0000-0000-00005F020000}"/>
    <cellStyle name="KPMG Heading 3" xfId="1136" xr:uid="{00000000-0005-0000-0000-000060020000}"/>
    <cellStyle name="KPMG Heading 4" xfId="1137" xr:uid="{00000000-0005-0000-0000-000061020000}"/>
    <cellStyle name="KPMG Normal" xfId="1138" xr:uid="{00000000-0005-0000-0000-000062020000}"/>
    <cellStyle name="KPMG Normal Text" xfId="1139" xr:uid="{00000000-0005-0000-0000-000063020000}"/>
    <cellStyle name="Left" xfId="1140" xr:uid="{00000000-0005-0000-0000-000064020000}"/>
    <cellStyle name="Linked Cell" xfId="1141" xr:uid="{00000000-0005-0000-0000-000065020000}"/>
    <cellStyle name="Linked Cell 2" xfId="222" xr:uid="{00000000-0005-0000-0000-000066020000}"/>
    <cellStyle name="Linked Cell 3" xfId="223" xr:uid="{00000000-0005-0000-0000-000067020000}"/>
    <cellStyle name="Meu" xfId="1142" xr:uid="{00000000-0005-0000-0000-000068020000}"/>
    <cellStyle name="Millares [0]_ Distribution of revenue" xfId="224" xr:uid="{00000000-0005-0000-0000-000069020000}"/>
    <cellStyle name="Millares_ Distribution of revenue" xfId="225" xr:uid="{00000000-0005-0000-0000-00006A020000}"/>
    <cellStyle name="Milliers [0]_Feuil1" xfId="1143" xr:uid="{00000000-0005-0000-0000-00006B020000}"/>
    <cellStyle name="Milliers_Feuil1" xfId="1144" xr:uid="{00000000-0005-0000-0000-00006C020000}"/>
    <cellStyle name="Moeda" xfId="2" builtinId="4"/>
    <cellStyle name="Moeda 2" xfId="226" xr:uid="{00000000-0005-0000-0000-00006E020000}"/>
    <cellStyle name="Moneda [0]_ Distribution of revenue" xfId="227" xr:uid="{00000000-0005-0000-0000-00006F020000}"/>
    <cellStyle name="Moneda_ Distribution of revenue" xfId="228" xr:uid="{00000000-0005-0000-0000-000070020000}"/>
    <cellStyle name="Monétaire [0]_Feuil1" xfId="1145" xr:uid="{00000000-0005-0000-0000-000071020000}"/>
    <cellStyle name="Monétaire_Feuil1" xfId="1146" xr:uid="{00000000-0005-0000-0000-000072020000}"/>
    <cellStyle name="Month" xfId="1147" xr:uid="{00000000-0005-0000-0000-000073020000}"/>
    <cellStyle name="Neutral" xfId="1148" xr:uid="{00000000-0005-0000-0000-000074020000}"/>
    <cellStyle name="Neutral 2" xfId="229" xr:uid="{00000000-0005-0000-0000-000075020000}"/>
    <cellStyle name="Neutral 3" xfId="230" xr:uid="{00000000-0005-0000-0000-000076020000}"/>
    <cellStyle name="Neutral 4" xfId="1149" xr:uid="{00000000-0005-0000-0000-000077020000}"/>
    <cellStyle name="Neutro 2" xfId="231" xr:uid="{00000000-0005-0000-0000-000078020000}"/>
    <cellStyle name="NivelFila_2_Consejo2001" xfId="1150" xr:uid="{00000000-0005-0000-0000-000079020000}"/>
    <cellStyle name="no dec" xfId="232" xr:uid="{00000000-0005-0000-0000-00007A020000}"/>
    <cellStyle name="No-definido" xfId="1151" xr:uid="{00000000-0005-0000-0000-00007B020000}"/>
    <cellStyle name="NonPrintingArea" xfId="1152" xr:uid="{00000000-0005-0000-0000-00007C020000}"/>
    <cellStyle name="Normal" xfId="0" builtinId="0"/>
    <cellStyle name="Normal - Style1" xfId="233" xr:uid="{00000000-0005-0000-0000-00007E020000}"/>
    <cellStyle name="Normal 10" xfId="234" xr:uid="{00000000-0005-0000-0000-00007F020000}"/>
    <cellStyle name="Normal 10 2" xfId="235" xr:uid="{00000000-0005-0000-0000-000080020000}"/>
    <cellStyle name="Normal 10 2 2" xfId="514" xr:uid="{00000000-0005-0000-0000-000081020000}"/>
    <cellStyle name="Normal 10 3" xfId="523" xr:uid="{00000000-0005-0000-0000-000082020000}"/>
    <cellStyle name="Normal 11" xfId="236" xr:uid="{00000000-0005-0000-0000-000083020000}"/>
    <cellStyle name="Normal 11 2" xfId="524" xr:uid="{00000000-0005-0000-0000-000084020000}"/>
    <cellStyle name="Normal 11 2 2" xfId="525" xr:uid="{00000000-0005-0000-0000-000085020000}"/>
    <cellStyle name="Normal 11 2 3" xfId="526" xr:uid="{00000000-0005-0000-0000-000086020000}"/>
    <cellStyle name="Normal 11 3" xfId="527" xr:uid="{00000000-0005-0000-0000-000087020000}"/>
    <cellStyle name="Normal 11 4" xfId="528" xr:uid="{00000000-0005-0000-0000-000088020000}"/>
    <cellStyle name="Normal 12" xfId="5" xr:uid="{00000000-0005-0000-0000-000089020000}"/>
    <cellStyle name="Normal 12 2" xfId="529" xr:uid="{00000000-0005-0000-0000-00008A020000}"/>
    <cellStyle name="Normal 12 3" xfId="530" xr:uid="{00000000-0005-0000-0000-00008B020000}"/>
    <cellStyle name="Normal 12 3 2" xfId="531" xr:uid="{00000000-0005-0000-0000-00008C020000}"/>
    <cellStyle name="Normal 12 3_#64 CEE 2008 - Transferir_vFinal" xfId="532" xr:uid="{00000000-0005-0000-0000-00008D020000}"/>
    <cellStyle name="Normal 12_#64 CEE 2008 - Transferir_vFinal" xfId="533" xr:uid="{00000000-0005-0000-0000-00008E020000}"/>
    <cellStyle name="Normal 13" xfId="237" xr:uid="{00000000-0005-0000-0000-00008F020000}"/>
    <cellStyle name="Normal 13 2" xfId="534" xr:uid="{00000000-0005-0000-0000-000090020000}"/>
    <cellStyle name="Normal 13 2 2" xfId="535" xr:uid="{00000000-0005-0000-0000-000091020000}"/>
    <cellStyle name="Normal 13 2_#64 CEE 2008 - Transferir_vFinal" xfId="536" xr:uid="{00000000-0005-0000-0000-000092020000}"/>
    <cellStyle name="Normal 13_#64 CEE 2008 - Transferir_vFinal" xfId="537" xr:uid="{00000000-0005-0000-0000-000093020000}"/>
    <cellStyle name="Normal 14" xfId="4" xr:uid="{00000000-0005-0000-0000-000094020000}"/>
    <cellStyle name="Normal 14 2" xfId="516" xr:uid="{00000000-0005-0000-0000-000095020000}"/>
    <cellStyle name="Normal 15" xfId="238" xr:uid="{00000000-0005-0000-0000-000096020000}"/>
    <cellStyle name="Normal 15 2" xfId="538" xr:uid="{00000000-0005-0000-0000-000097020000}"/>
    <cellStyle name="Normal 16" xfId="239" xr:uid="{00000000-0005-0000-0000-000098020000}"/>
    <cellStyle name="Normal 16 2" xfId="539" xr:uid="{00000000-0005-0000-0000-000099020000}"/>
    <cellStyle name="Normal 16 2 2" xfId="540" xr:uid="{00000000-0005-0000-0000-00009A020000}"/>
    <cellStyle name="Normal 16 2_Validação Ajustamento de 2008_vFinal01" xfId="541" xr:uid="{00000000-0005-0000-0000-00009B020000}"/>
    <cellStyle name="Normal 16 3" xfId="542" xr:uid="{00000000-0005-0000-0000-00009C020000}"/>
    <cellStyle name="Normal 16_#64 CEE 2008 - Transferir_vFinal TP" xfId="543" xr:uid="{00000000-0005-0000-0000-00009D020000}"/>
    <cellStyle name="Normal 17" xfId="240" xr:uid="{00000000-0005-0000-0000-00009E020000}"/>
    <cellStyle name="Normal 18" xfId="241" xr:uid="{00000000-0005-0000-0000-00009F020000}"/>
    <cellStyle name="Normal 19" xfId="242" xr:uid="{00000000-0005-0000-0000-0000A0020000}"/>
    <cellStyle name="Normal 19 2" xfId="1153" xr:uid="{00000000-0005-0000-0000-0000A1020000}"/>
    <cellStyle name="Normal 2" xfId="13" xr:uid="{00000000-0005-0000-0000-0000A2020000}"/>
    <cellStyle name="Normal 2 10" xfId="243" xr:uid="{00000000-0005-0000-0000-0000A3020000}"/>
    <cellStyle name="Normal 2 11" xfId="7" xr:uid="{00000000-0005-0000-0000-0000A4020000}"/>
    <cellStyle name="Normal 2 11 2" xfId="1154" xr:uid="{00000000-0005-0000-0000-0000A5020000}"/>
    <cellStyle name="Normal 2 12" xfId="244" xr:uid="{00000000-0005-0000-0000-0000A6020000}"/>
    <cellStyle name="Normal 2 13" xfId="245" xr:uid="{00000000-0005-0000-0000-0000A7020000}"/>
    <cellStyle name="Normal 2 14" xfId="246" xr:uid="{00000000-0005-0000-0000-0000A8020000}"/>
    <cellStyle name="Normal 2 15" xfId="247" xr:uid="{00000000-0005-0000-0000-0000A9020000}"/>
    <cellStyle name="Normal 2 16" xfId="248" xr:uid="{00000000-0005-0000-0000-0000AA020000}"/>
    <cellStyle name="Normal 2 17" xfId="249" xr:uid="{00000000-0005-0000-0000-0000AB020000}"/>
    <cellStyle name="Normal 2 18" xfId="250" xr:uid="{00000000-0005-0000-0000-0000AC020000}"/>
    <cellStyle name="Normal 2 19" xfId="251" xr:uid="{00000000-0005-0000-0000-0000AD020000}"/>
    <cellStyle name="Normal 2 2" xfId="252" xr:uid="{00000000-0005-0000-0000-0000AE020000}"/>
    <cellStyle name="Normal 2 2 10" xfId="544" xr:uid="{00000000-0005-0000-0000-0000AF020000}"/>
    <cellStyle name="Normal 2 2 11" xfId="545" xr:uid="{00000000-0005-0000-0000-0000B0020000}"/>
    <cellStyle name="Normal 2 2 12" xfId="546" xr:uid="{00000000-0005-0000-0000-0000B1020000}"/>
    <cellStyle name="Normal 2 2 13" xfId="547" xr:uid="{00000000-0005-0000-0000-0000B2020000}"/>
    <cellStyle name="Normal 2 2 2" xfId="253" xr:uid="{00000000-0005-0000-0000-0000B3020000}"/>
    <cellStyle name="Normal 2 2 2 10" xfId="548" xr:uid="{00000000-0005-0000-0000-0000B4020000}"/>
    <cellStyle name="Normal 2 2 2 2" xfId="254" xr:uid="{00000000-0005-0000-0000-0000B5020000}"/>
    <cellStyle name="Normal 2 2 2 2 2" xfId="549" xr:uid="{00000000-0005-0000-0000-0000B6020000}"/>
    <cellStyle name="Normal 2 2 2 2 2 2" xfId="550" xr:uid="{00000000-0005-0000-0000-0000B7020000}"/>
    <cellStyle name="Normal 2 2 2 2 2 2 2" xfId="551" xr:uid="{00000000-0005-0000-0000-0000B8020000}"/>
    <cellStyle name="Normal 2 2 2 2 2 2 3" xfId="552" xr:uid="{00000000-0005-0000-0000-0000B9020000}"/>
    <cellStyle name="Normal 2 2 2 2 2 2 4" xfId="553" xr:uid="{00000000-0005-0000-0000-0000BA020000}"/>
    <cellStyle name="Normal 2 2 2 2 2 2 5" xfId="554" xr:uid="{00000000-0005-0000-0000-0000BB020000}"/>
    <cellStyle name="Normal 2 2 2 2 2 3" xfId="555" xr:uid="{00000000-0005-0000-0000-0000BC020000}"/>
    <cellStyle name="Normal 2 2 2 2 2 4" xfId="556" xr:uid="{00000000-0005-0000-0000-0000BD020000}"/>
    <cellStyle name="Normal 2 2 2 2 2 5" xfId="557" xr:uid="{00000000-0005-0000-0000-0000BE020000}"/>
    <cellStyle name="Normal 2 2 2 2 2 6" xfId="558" xr:uid="{00000000-0005-0000-0000-0000BF020000}"/>
    <cellStyle name="Normal 2 2 2 2 3" xfId="559" xr:uid="{00000000-0005-0000-0000-0000C0020000}"/>
    <cellStyle name="Normal 2 2 2 2 4" xfId="560" xr:uid="{00000000-0005-0000-0000-0000C1020000}"/>
    <cellStyle name="Normal 2 2 2 2 5" xfId="561" xr:uid="{00000000-0005-0000-0000-0000C2020000}"/>
    <cellStyle name="Normal 2 2 2 2 6" xfId="562" xr:uid="{00000000-0005-0000-0000-0000C3020000}"/>
    <cellStyle name="Normal 2 2 2 3" xfId="563" xr:uid="{00000000-0005-0000-0000-0000C4020000}"/>
    <cellStyle name="Normal 2 2 2 4" xfId="564" xr:uid="{00000000-0005-0000-0000-0000C5020000}"/>
    <cellStyle name="Normal 2 2 2 5" xfId="565" xr:uid="{00000000-0005-0000-0000-0000C6020000}"/>
    <cellStyle name="Normal 2 2 2 6" xfId="566" xr:uid="{00000000-0005-0000-0000-0000C7020000}"/>
    <cellStyle name="Normal 2 2 2 7" xfId="567" xr:uid="{00000000-0005-0000-0000-0000C8020000}"/>
    <cellStyle name="Normal 2 2 2 8" xfId="568" xr:uid="{00000000-0005-0000-0000-0000C9020000}"/>
    <cellStyle name="Normal 2 2 2 9" xfId="569" xr:uid="{00000000-0005-0000-0000-0000CA020000}"/>
    <cellStyle name="Normal 2 2 3" xfId="570" xr:uid="{00000000-0005-0000-0000-0000CB020000}"/>
    <cellStyle name="Normal 2 2 4" xfId="571" xr:uid="{00000000-0005-0000-0000-0000CC020000}"/>
    <cellStyle name="Normal 2 2 5" xfId="572" xr:uid="{00000000-0005-0000-0000-0000CD020000}"/>
    <cellStyle name="Normal 2 2 6" xfId="573" xr:uid="{00000000-0005-0000-0000-0000CE020000}"/>
    <cellStyle name="Normal 2 2 6 2" xfId="574" xr:uid="{00000000-0005-0000-0000-0000CF020000}"/>
    <cellStyle name="Normal 2 2 6 2 2" xfId="575" xr:uid="{00000000-0005-0000-0000-0000D0020000}"/>
    <cellStyle name="Normal 2 2 6 2 3" xfId="576" xr:uid="{00000000-0005-0000-0000-0000D1020000}"/>
    <cellStyle name="Normal 2 2 6 3" xfId="577" xr:uid="{00000000-0005-0000-0000-0000D2020000}"/>
    <cellStyle name="Normal 2 2 7" xfId="578" xr:uid="{00000000-0005-0000-0000-0000D3020000}"/>
    <cellStyle name="Normal 2 2 8" xfId="579" xr:uid="{00000000-0005-0000-0000-0000D4020000}"/>
    <cellStyle name="Normal 2 2 9" xfId="580" xr:uid="{00000000-0005-0000-0000-0000D5020000}"/>
    <cellStyle name="Normal 2 2_MAPA SWAPS_Copy of Mapas Junho2010(1)" xfId="255" xr:uid="{00000000-0005-0000-0000-0000D6020000}"/>
    <cellStyle name="Normal 2 20" xfId="256" xr:uid="{00000000-0005-0000-0000-0000D7020000}"/>
    <cellStyle name="Normal 2 21" xfId="257" xr:uid="{00000000-0005-0000-0000-0000D8020000}"/>
    <cellStyle name="Normal 2 22" xfId="258" xr:uid="{00000000-0005-0000-0000-0000D9020000}"/>
    <cellStyle name="Normal 2 23" xfId="259" xr:uid="{00000000-0005-0000-0000-0000DA020000}"/>
    <cellStyle name="Normal 2 24" xfId="260" xr:uid="{00000000-0005-0000-0000-0000DB020000}"/>
    <cellStyle name="Normal 2 24 2" xfId="1155" xr:uid="{00000000-0005-0000-0000-0000DC020000}"/>
    <cellStyle name="Normal 2 25" xfId="261" xr:uid="{00000000-0005-0000-0000-0000DD020000}"/>
    <cellStyle name="Normal 2 26" xfId="1156" xr:uid="{00000000-0005-0000-0000-0000DE020000}"/>
    <cellStyle name="Normal 2 27" xfId="1257" xr:uid="{00000000-0005-0000-0000-0000DF020000}"/>
    <cellStyle name="Normal 2 3" xfId="262" xr:uid="{00000000-0005-0000-0000-0000E0020000}"/>
    <cellStyle name="Normal 2 3 10" xfId="581" xr:uid="{00000000-0005-0000-0000-0000E1020000}"/>
    <cellStyle name="Normal 2 3 11" xfId="582" xr:uid="{00000000-0005-0000-0000-0000E2020000}"/>
    <cellStyle name="Normal 2 3 2" xfId="583" xr:uid="{00000000-0005-0000-0000-0000E3020000}"/>
    <cellStyle name="Normal 2 3 2 2" xfId="584" xr:uid="{00000000-0005-0000-0000-0000E4020000}"/>
    <cellStyle name="Normal 2 3 2 2 2" xfId="585" xr:uid="{00000000-0005-0000-0000-0000E5020000}"/>
    <cellStyle name="Normal 2 3 2 2 2 2" xfId="586" xr:uid="{00000000-0005-0000-0000-0000E6020000}"/>
    <cellStyle name="Normal 2 3 2 2 2 3" xfId="587" xr:uid="{00000000-0005-0000-0000-0000E7020000}"/>
    <cellStyle name="Normal 2 3 2 2 2 4" xfId="588" xr:uid="{00000000-0005-0000-0000-0000E8020000}"/>
    <cellStyle name="Normal 2 3 2 2 2 5" xfId="589" xr:uid="{00000000-0005-0000-0000-0000E9020000}"/>
    <cellStyle name="Normal 2 3 2 2 3" xfId="590" xr:uid="{00000000-0005-0000-0000-0000EA020000}"/>
    <cellStyle name="Normal 2 3 2 2 4" xfId="591" xr:uid="{00000000-0005-0000-0000-0000EB020000}"/>
    <cellStyle name="Normal 2 3 2 2 5" xfId="592" xr:uid="{00000000-0005-0000-0000-0000EC020000}"/>
    <cellStyle name="Normal 2 3 2 2 6" xfId="593" xr:uid="{00000000-0005-0000-0000-0000ED020000}"/>
    <cellStyle name="Normal 2 3 2 3" xfId="594" xr:uid="{00000000-0005-0000-0000-0000EE020000}"/>
    <cellStyle name="Normal 2 3 2 4" xfId="595" xr:uid="{00000000-0005-0000-0000-0000EF020000}"/>
    <cellStyle name="Normal 2 3 2 5" xfId="596" xr:uid="{00000000-0005-0000-0000-0000F0020000}"/>
    <cellStyle name="Normal 2 3 2 6" xfId="597" xr:uid="{00000000-0005-0000-0000-0000F1020000}"/>
    <cellStyle name="Normal 2 3 3" xfId="598" xr:uid="{00000000-0005-0000-0000-0000F2020000}"/>
    <cellStyle name="Normal 2 3 4" xfId="599" xr:uid="{00000000-0005-0000-0000-0000F3020000}"/>
    <cellStyle name="Normal 2 3 5" xfId="600" xr:uid="{00000000-0005-0000-0000-0000F4020000}"/>
    <cellStyle name="Normal 2 3 6" xfId="601" xr:uid="{00000000-0005-0000-0000-0000F5020000}"/>
    <cellStyle name="Normal 2 3 7" xfId="602" xr:uid="{00000000-0005-0000-0000-0000F6020000}"/>
    <cellStyle name="Normal 2 3 8" xfId="603" xr:uid="{00000000-0005-0000-0000-0000F7020000}"/>
    <cellStyle name="Normal 2 3 9" xfId="604" xr:uid="{00000000-0005-0000-0000-0000F8020000}"/>
    <cellStyle name="Normal 2 3_Contadores 2009_2010v2" xfId="605" xr:uid="{00000000-0005-0000-0000-0000F9020000}"/>
    <cellStyle name="Normal 2 4" xfId="263" xr:uid="{00000000-0005-0000-0000-0000FA020000}"/>
    <cellStyle name="Normal 2 5" xfId="264" xr:uid="{00000000-0005-0000-0000-0000FB020000}"/>
    <cellStyle name="Normal 2 6" xfId="265" xr:uid="{00000000-0005-0000-0000-0000FC020000}"/>
    <cellStyle name="Normal 2 6 2" xfId="606" xr:uid="{00000000-0005-0000-0000-0000FD020000}"/>
    <cellStyle name="Normal 2 6 2 2" xfId="607" xr:uid="{00000000-0005-0000-0000-0000FE020000}"/>
    <cellStyle name="Normal 2 6 2 3" xfId="608" xr:uid="{00000000-0005-0000-0000-0000FF020000}"/>
    <cellStyle name="Normal 2 6 3" xfId="609" xr:uid="{00000000-0005-0000-0000-000000030000}"/>
    <cellStyle name="Normal 2 7" xfId="266" xr:uid="{00000000-0005-0000-0000-000001030000}"/>
    <cellStyle name="Normal 2 8" xfId="267" xr:uid="{00000000-0005-0000-0000-000002030000}"/>
    <cellStyle name="Normal 2 9" xfId="268" xr:uid="{00000000-0005-0000-0000-000003030000}"/>
    <cellStyle name="Normal 2_Contadores 2009_2010v2" xfId="610" xr:uid="{00000000-0005-0000-0000-000004030000}"/>
    <cellStyle name="Normal 20" xfId="269" xr:uid="{00000000-0005-0000-0000-000005030000}"/>
    <cellStyle name="Normal 20 2" xfId="611" xr:uid="{00000000-0005-0000-0000-000006030000}"/>
    <cellStyle name="Normal 20 2 2" xfId="612" xr:uid="{00000000-0005-0000-0000-000007030000}"/>
    <cellStyle name="Normal 21" xfId="270" xr:uid="{00000000-0005-0000-0000-000008030000}"/>
    <cellStyle name="Normal 22" xfId="271" xr:uid="{00000000-0005-0000-0000-000009030000}"/>
    <cellStyle name="Normal 23" xfId="272" xr:uid="{00000000-0005-0000-0000-00000A030000}"/>
    <cellStyle name="Normal 23 2" xfId="613" xr:uid="{00000000-0005-0000-0000-00000B030000}"/>
    <cellStyle name="Normal 24" xfId="273" xr:uid="{00000000-0005-0000-0000-00000C030000}"/>
    <cellStyle name="Normal 25" xfId="274" xr:uid="{00000000-0005-0000-0000-00000D030000}"/>
    <cellStyle name="Normal 25 2" xfId="614" xr:uid="{00000000-0005-0000-0000-00000E030000}"/>
    <cellStyle name="Normal 26" xfId="275" xr:uid="{00000000-0005-0000-0000-00000F030000}"/>
    <cellStyle name="Normal 26 2" xfId="511" xr:uid="{00000000-0005-0000-0000-000010030000}"/>
    <cellStyle name="Normal 27" xfId="276" xr:uid="{00000000-0005-0000-0000-000011030000}"/>
    <cellStyle name="Normal 28" xfId="277" xr:uid="{00000000-0005-0000-0000-000012030000}"/>
    <cellStyle name="Normal 29" xfId="278" xr:uid="{00000000-0005-0000-0000-000013030000}"/>
    <cellStyle name="Normal 3" xfId="279" xr:uid="{00000000-0005-0000-0000-000014030000}"/>
    <cellStyle name="Normal 3 10" xfId="280" xr:uid="{00000000-0005-0000-0000-000015030000}"/>
    <cellStyle name="Normal 3 11" xfId="281" xr:uid="{00000000-0005-0000-0000-000016030000}"/>
    <cellStyle name="Normal 3 12" xfId="282" xr:uid="{00000000-0005-0000-0000-000017030000}"/>
    <cellStyle name="Normal 3 13" xfId="283" xr:uid="{00000000-0005-0000-0000-000018030000}"/>
    <cellStyle name="Normal 3 14" xfId="284" xr:uid="{00000000-0005-0000-0000-000019030000}"/>
    <cellStyle name="Normal 3 15" xfId="285" xr:uid="{00000000-0005-0000-0000-00001A030000}"/>
    <cellStyle name="Normal 3 16" xfId="1157" xr:uid="{00000000-0005-0000-0000-00001B030000}"/>
    <cellStyle name="Normal 3 17" xfId="1158" xr:uid="{00000000-0005-0000-0000-00001C030000}"/>
    <cellStyle name="Normal 3 2" xfId="9" xr:uid="{00000000-0005-0000-0000-00001D030000}"/>
    <cellStyle name="Normal 3 2 2" xfId="615" xr:uid="{00000000-0005-0000-0000-00001E030000}"/>
    <cellStyle name="Normal 3 2 3" xfId="616" xr:uid="{00000000-0005-0000-0000-00001F030000}"/>
    <cellStyle name="Normal 3 2 4" xfId="617" xr:uid="{00000000-0005-0000-0000-000020030000}"/>
    <cellStyle name="Normal 3 2 5" xfId="618" xr:uid="{00000000-0005-0000-0000-000021030000}"/>
    <cellStyle name="Normal 3 2 6" xfId="619" xr:uid="{00000000-0005-0000-0000-000022030000}"/>
    <cellStyle name="Normal 3 2 7" xfId="620" xr:uid="{00000000-0005-0000-0000-000023030000}"/>
    <cellStyle name="Normal 3 2 8" xfId="1260" xr:uid="{00000000-0005-0000-0000-000024030000}"/>
    <cellStyle name="Normal 3 2_Contadores 2009_2010v2" xfId="621" xr:uid="{00000000-0005-0000-0000-000025030000}"/>
    <cellStyle name="Normal 3 3" xfId="286" xr:uid="{00000000-0005-0000-0000-000026030000}"/>
    <cellStyle name="Normal 3 3 2" xfId="622" xr:uid="{00000000-0005-0000-0000-000027030000}"/>
    <cellStyle name="Normal 3 3 3" xfId="623" xr:uid="{00000000-0005-0000-0000-000028030000}"/>
    <cellStyle name="Normal 3 3 4" xfId="624" xr:uid="{00000000-0005-0000-0000-000029030000}"/>
    <cellStyle name="Normal 3 3 5" xfId="625" xr:uid="{00000000-0005-0000-0000-00002A030000}"/>
    <cellStyle name="Normal 3 4" xfId="287" xr:uid="{00000000-0005-0000-0000-00002B030000}"/>
    <cellStyle name="Normal 3 4 2" xfId="626" xr:uid="{00000000-0005-0000-0000-00002C030000}"/>
    <cellStyle name="Normal 3 4 3" xfId="627" xr:uid="{00000000-0005-0000-0000-00002D030000}"/>
    <cellStyle name="Normal 3 4 4" xfId="628" xr:uid="{00000000-0005-0000-0000-00002E030000}"/>
    <cellStyle name="Normal 3 4 5" xfId="629" xr:uid="{00000000-0005-0000-0000-00002F030000}"/>
    <cellStyle name="Normal 3 5" xfId="288" xr:uid="{00000000-0005-0000-0000-000030030000}"/>
    <cellStyle name="Normal 3 5 2" xfId="630" xr:uid="{00000000-0005-0000-0000-000031030000}"/>
    <cellStyle name="Normal 3 5 3" xfId="631" xr:uid="{00000000-0005-0000-0000-000032030000}"/>
    <cellStyle name="Normal 3 5 4" xfId="632" xr:uid="{00000000-0005-0000-0000-000033030000}"/>
    <cellStyle name="Normal 3 5 5" xfId="633" xr:uid="{00000000-0005-0000-0000-000034030000}"/>
    <cellStyle name="Normal 3 6" xfId="289" xr:uid="{00000000-0005-0000-0000-000035030000}"/>
    <cellStyle name="Normal 3 7" xfId="290" xr:uid="{00000000-0005-0000-0000-000036030000}"/>
    <cellStyle name="Normal 3 8" xfId="291" xr:uid="{00000000-0005-0000-0000-000037030000}"/>
    <cellStyle name="Normal 3 9" xfId="292" xr:uid="{00000000-0005-0000-0000-000038030000}"/>
    <cellStyle name="Normal 3_#64 CEE 2008 - Transferir_vFinal" xfId="634" xr:uid="{00000000-0005-0000-0000-000039030000}"/>
    <cellStyle name="Normal 30" xfId="293" xr:uid="{00000000-0005-0000-0000-00003A030000}"/>
    <cellStyle name="Normal 31" xfId="294" xr:uid="{00000000-0005-0000-0000-00003B030000}"/>
    <cellStyle name="Normal 32" xfId="295" xr:uid="{00000000-0005-0000-0000-00003C030000}"/>
    <cellStyle name="Normal 33" xfId="296" xr:uid="{00000000-0005-0000-0000-00003D030000}"/>
    <cellStyle name="Normal 34" xfId="297" xr:uid="{00000000-0005-0000-0000-00003E030000}"/>
    <cellStyle name="Normal 34 2" xfId="298" xr:uid="{00000000-0005-0000-0000-00003F030000}"/>
    <cellStyle name="Normal 34 2 2" xfId="299" xr:uid="{00000000-0005-0000-0000-000040030000}"/>
    <cellStyle name="Normal 34 2 2 2" xfId="300" xr:uid="{00000000-0005-0000-0000-000041030000}"/>
    <cellStyle name="Normal 34 2 2 2 2" xfId="301" xr:uid="{00000000-0005-0000-0000-000042030000}"/>
    <cellStyle name="Normal 34 2 2 2 3" xfId="302" xr:uid="{00000000-0005-0000-0000-000043030000}"/>
    <cellStyle name="Normal 34 2 2 2 4" xfId="303" xr:uid="{00000000-0005-0000-0000-000044030000}"/>
    <cellStyle name="Normal 34 2 2 2 5" xfId="304" xr:uid="{00000000-0005-0000-0000-000045030000}"/>
    <cellStyle name="Normal 34 2 2 3" xfId="305" xr:uid="{00000000-0005-0000-0000-000046030000}"/>
    <cellStyle name="Normal 34 2 2 4" xfId="306" xr:uid="{00000000-0005-0000-0000-000047030000}"/>
    <cellStyle name="Normal 34 2 2 5" xfId="307" xr:uid="{00000000-0005-0000-0000-000048030000}"/>
    <cellStyle name="Normal 34 2 2 6" xfId="308" xr:uid="{00000000-0005-0000-0000-000049030000}"/>
    <cellStyle name="Normal 34 2 3" xfId="309" xr:uid="{00000000-0005-0000-0000-00004A030000}"/>
    <cellStyle name="Normal 34 2 3 2" xfId="310" xr:uid="{00000000-0005-0000-0000-00004B030000}"/>
    <cellStyle name="Normal 34 2 3 3" xfId="311" xr:uid="{00000000-0005-0000-0000-00004C030000}"/>
    <cellStyle name="Normal 34 2 3 4" xfId="312" xr:uid="{00000000-0005-0000-0000-00004D030000}"/>
    <cellStyle name="Normal 34 2 3 5" xfId="313" xr:uid="{00000000-0005-0000-0000-00004E030000}"/>
    <cellStyle name="Normal 34 2 4" xfId="314" xr:uid="{00000000-0005-0000-0000-00004F030000}"/>
    <cellStyle name="Normal 34 2 5" xfId="315" xr:uid="{00000000-0005-0000-0000-000050030000}"/>
    <cellStyle name="Normal 34 2 6" xfId="316" xr:uid="{00000000-0005-0000-0000-000051030000}"/>
    <cellStyle name="Normal 34 2 7" xfId="317" xr:uid="{00000000-0005-0000-0000-000052030000}"/>
    <cellStyle name="Normal 34 3" xfId="318" xr:uid="{00000000-0005-0000-0000-000053030000}"/>
    <cellStyle name="Normal 34 3 2" xfId="319" xr:uid="{00000000-0005-0000-0000-000054030000}"/>
    <cellStyle name="Normal 34 3 2 2" xfId="320" xr:uid="{00000000-0005-0000-0000-000055030000}"/>
    <cellStyle name="Normal 34 3 2 2 2" xfId="321" xr:uid="{00000000-0005-0000-0000-000056030000}"/>
    <cellStyle name="Normal 34 3 2 2 3" xfId="322" xr:uid="{00000000-0005-0000-0000-000057030000}"/>
    <cellStyle name="Normal 34 3 2 2 4" xfId="323" xr:uid="{00000000-0005-0000-0000-000058030000}"/>
    <cellStyle name="Normal 34 3 2 2 5" xfId="324" xr:uid="{00000000-0005-0000-0000-000059030000}"/>
    <cellStyle name="Normal 34 3 2 3" xfId="325" xr:uid="{00000000-0005-0000-0000-00005A030000}"/>
    <cellStyle name="Normal 34 3 2 4" xfId="326" xr:uid="{00000000-0005-0000-0000-00005B030000}"/>
    <cellStyle name="Normal 34 3 2 5" xfId="327" xr:uid="{00000000-0005-0000-0000-00005C030000}"/>
    <cellStyle name="Normal 34 3 2 6" xfId="328" xr:uid="{00000000-0005-0000-0000-00005D030000}"/>
    <cellStyle name="Normal 34 3 3" xfId="329" xr:uid="{00000000-0005-0000-0000-00005E030000}"/>
    <cellStyle name="Normal 34 3 3 2" xfId="330" xr:uid="{00000000-0005-0000-0000-00005F030000}"/>
    <cellStyle name="Normal 34 3 3 3" xfId="331" xr:uid="{00000000-0005-0000-0000-000060030000}"/>
    <cellStyle name="Normal 34 3 3 4" xfId="332" xr:uid="{00000000-0005-0000-0000-000061030000}"/>
    <cellStyle name="Normal 34 3 3 5" xfId="333" xr:uid="{00000000-0005-0000-0000-000062030000}"/>
    <cellStyle name="Normal 34 3 4" xfId="334" xr:uid="{00000000-0005-0000-0000-000063030000}"/>
    <cellStyle name="Normal 34 3 5" xfId="335" xr:uid="{00000000-0005-0000-0000-000064030000}"/>
    <cellStyle name="Normal 34 3 6" xfId="336" xr:uid="{00000000-0005-0000-0000-000065030000}"/>
    <cellStyle name="Normal 34 3 7" xfId="337" xr:uid="{00000000-0005-0000-0000-000066030000}"/>
    <cellStyle name="Normal 34 4" xfId="338" xr:uid="{00000000-0005-0000-0000-000067030000}"/>
    <cellStyle name="Normal 34 4 2" xfId="339" xr:uid="{00000000-0005-0000-0000-000068030000}"/>
    <cellStyle name="Normal 34 4 2 2" xfId="340" xr:uid="{00000000-0005-0000-0000-000069030000}"/>
    <cellStyle name="Normal 34 4 2 3" xfId="341" xr:uid="{00000000-0005-0000-0000-00006A030000}"/>
    <cellStyle name="Normal 34 4 2 4" xfId="342" xr:uid="{00000000-0005-0000-0000-00006B030000}"/>
    <cellStyle name="Normal 34 4 2 5" xfId="343" xr:uid="{00000000-0005-0000-0000-00006C030000}"/>
    <cellStyle name="Normal 34 4 3" xfId="344" xr:uid="{00000000-0005-0000-0000-00006D030000}"/>
    <cellStyle name="Normal 34 4 4" xfId="345" xr:uid="{00000000-0005-0000-0000-00006E030000}"/>
    <cellStyle name="Normal 34 4 5" xfId="346" xr:uid="{00000000-0005-0000-0000-00006F030000}"/>
    <cellStyle name="Normal 34 4 6" xfId="347" xr:uid="{00000000-0005-0000-0000-000070030000}"/>
    <cellStyle name="Normal 34 5" xfId="348" xr:uid="{00000000-0005-0000-0000-000071030000}"/>
    <cellStyle name="Normal 34 5 2" xfId="349" xr:uid="{00000000-0005-0000-0000-000072030000}"/>
    <cellStyle name="Normal 34 5 3" xfId="350" xr:uid="{00000000-0005-0000-0000-000073030000}"/>
    <cellStyle name="Normal 34 5 4" xfId="351" xr:uid="{00000000-0005-0000-0000-000074030000}"/>
    <cellStyle name="Normal 34 5 5" xfId="352" xr:uid="{00000000-0005-0000-0000-000075030000}"/>
    <cellStyle name="Normal 34 6" xfId="353" xr:uid="{00000000-0005-0000-0000-000076030000}"/>
    <cellStyle name="Normal 34 7" xfId="354" xr:uid="{00000000-0005-0000-0000-000077030000}"/>
    <cellStyle name="Normal 34 8" xfId="355" xr:uid="{00000000-0005-0000-0000-000078030000}"/>
    <cellStyle name="Normal 34 9" xfId="356" xr:uid="{00000000-0005-0000-0000-000079030000}"/>
    <cellStyle name="Normal 35" xfId="357" xr:uid="{00000000-0005-0000-0000-00007A030000}"/>
    <cellStyle name="Normal 36" xfId="358" xr:uid="{00000000-0005-0000-0000-00007B030000}"/>
    <cellStyle name="Normal 37" xfId="359" xr:uid="{00000000-0005-0000-0000-00007C030000}"/>
    <cellStyle name="Normal 38" xfId="360" xr:uid="{00000000-0005-0000-0000-00007D030000}"/>
    <cellStyle name="Normal 39" xfId="361" xr:uid="{00000000-0005-0000-0000-00007E030000}"/>
    <cellStyle name="Normal 4" xfId="362" xr:uid="{00000000-0005-0000-0000-00007F030000}"/>
    <cellStyle name="Normal 4 2" xfId="363" xr:uid="{00000000-0005-0000-0000-000080030000}"/>
    <cellStyle name="Normal 4 2 2" xfId="635" xr:uid="{00000000-0005-0000-0000-000081030000}"/>
    <cellStyle name="Normal 4 2 3" xfId="636" xr:uid="{00000000-0005-0000-0000-000082030000}"/>
    <cellStyle name="Normal 4 2 4" xfId="637" xr:uid="{00000000-0005-0000-0000-000083030000}"/>
    <cellStyle name="Normal 4 2 5" xfId="638" xr:uid="{00000000-0005-0000-0000-000084030000}"/>
    <cellStyle name="Normal 4 2 6" xfId="639" xr:uid="{00000000-0005-0000-0000-000085030000}"/>
    <cellStyle name="Normal 4 3" xfId="640" xr:uid="{00000000-0005-0000-0000-000086030000}"/>
    <cellStyle name="Normal 4 3 2" xfId="641" xr:uid="{00000000-0005-0000-0000-000087030000}"/>
    <cellStyle name="Normal 4 3 3" xfId="642" xr:uid="{00000000-0005-0000-0000-000088030000}"/>
    <cellStyle name="Normal 4 3 4" xfId="643" xr:uid="{00000000-0005-0000-0000-000089030000}"/>
    <cellStyle name="Normal 4 3 5" xfId="644" xr:uid="{00000000-0005-0000-0000-00008A030000}"/>
    <cellStyle name="Normal 4 4" xfId="645" xr:uid="{00000000-0005-0000-0000-00008B030000}"/>
    <cellStyle name="Normal 4 4 2" xfId="646" xr:uid="{00000000-0005-0000-0000-00008C030000}"/>
    <cellStyle name="Normal 4 4 3" xfId="647" xr:uid="{00000000-0005-0000-0000-00008D030000}"/>
    <cellStyle name="Normal 4 4 4" xfId="648" xr:uid="{00000000-0005-0000-0000-00008E030000}"/>
    <cellStyle name="Normal 4 4 5" xfId="649" xr:uid="{00000000-0005-0000-0000-00008F030000}"/>
    <cellStyle name="Normal 4 5" xfId="650" xr:uid="{00000000-0005-0000-0000-000090030000}"/>
    <cellStyle name="Normal 4 5 2" xfId="651" xr:uid="{00000000-0005-0000-0000-000091030000}"/>
    <cellStyle name="Normal 4 5 3" xfId="652" xr:uid="{00000000-0005-0000-0000-000092030000}"/>
    <cellStyle name="Normal 4 5 4" xfId="653" xr:uid="{00000000-0005-0000-0000-000093030000}"/>
    <cellStyle name="Normal 4 5 5" xfId="654" xr:uid="{00000000-0005-0000-0000-000094030000}"/>
    <cellStyle name="Normal 4 6" xfId="655" xr:uid="{00000000-0005-0000-0000-000095030000}"/>
    <cellStyle name="Normal 4 7" xfId="656" xr:uid="{00000000-0005-0000-0000-000096030000}"/>
    <cellStyle name="Normal 4 8" xfId="657" xr:uid="{00000000-0005-0000-0000-000097030000}"/>
    <cellStyle name="Normal 4 9" xfId="658" xr:uid="{00000000-0005-0000-0000-000098030000}"/>
    <cellStyle name="Normal 4_Repartição Pessoal 2009_2010_v05" xfId="659" xr:uid="{00000000-0005-0000-0000-000099030000}"/>
    <cellStyle name="Normal 40" xfId="364" xr:uid="{00000000-0005-0000-0000-00009A030000}"/>
    <cellStyle name="Normal 41" xfId="365" xr:uid="{00000000-0005-0000-0000-00009B030000}"/>
    <cellStyle name="Normal 42" xfId="366" xr:uid="{00000000-0005-0000-0000-00009C030000}"/>
    <cellStyle name="Normal 43" xfId="367" xr:uid="{00000000-0005-0000-0000-00009D030000}"/>
    <cellStyle name="Normal 44" xfId="368" xr:uid="{00000000-0005-0000-0000-00009E030000}"/>
    <cellStyle name="Normal 45" xfId="369" xr:uid="{00000000-0005-0000-0000-00009F030000}"/>
    <cellStyle name="Normal 46" xfId="370" xr:uid="{00000000-0005-0000-0000-0000A0030000}"/>
    <cellStyle name="Normal 47" xfId="371" xr:uid="{00000000-0005-0000-0000-0000A1030000}"/>
    <cellStyle name="Normal 48" xfId="372" xr:uid="{00000000-0005-0000-0000-0000A2030000}"/>
    <cellStyle name="Normal 49" xfId="373" xr:uid="{00000000-0005-0000-0000-0000A3030000}"/>
    <cellStyle name="Normal 5" xfId="10" xr:uid="{00000000-0005-0000-0000-0000A4030000}"/>
    <cellStyle name="Normal 5 2" xfId="374" xr:uid="{00000000-0005-0000-0000-0000A5030000}"/>
    <cellStyle name="Normal 5 2 2" xfId="660" xr:uid="{00000000-0005-0000-0000-0000A6030000}"/>
    <cellStyle name="Normal 5 2 3" xfId="661" xr:uid="{00000000-0005-0000-0000-0000A7030000}"/>
    <cellStyle name="Normal 5 3" xfId="662" xr:uid="{00000000-0005-0000-0000-0000A8030000}"/>
    <cellStyle name="Normal 50" xfId="375" xr:uid="{00000000-0005-0000-0000-0000A9030000}"/>
    <cellStyle name="Normal 51" xfId="376" xr:uid="{00000000-0005-0000-0000-0000AA030000}"/>
    <cellStyle name="Normal 52" xfId="377" xr:uid="{00000000-0005-0000-0000-0000AB030000}"/>
    <cellStyle name="Normal 53" xfId="378" xr:uid="{00000000-0005-0000-0000-0000AC030000}"/>
    <cellStyle name="Normal 54" xfId="379" xr:uid="{00000000-0005-0000-0000-0000AD030000}"/>
    <cellStyle name="Normal 55" xfId="380" xr:uid="{00000000-0005-0000-0000-0000AE030000}"/>
    <cellStyle name="Normal 56" xfId="381" xr:uid="{00000000-0005-0000-0000-0000AF030000}"/>
    <cellStyle name="Normal 57" xfId="382" xr:uid="{00000000-0005-0000-0000-0000B0030000}"/>
    <cellStyle name="Normal 58" xfId="383" xr:uid="{00000000-0005-0000-0000-0000B1030000}"/>
    <cellStyle name="Normal 59" xfId="384" xr:uid="{00000000-0005-0000-0000-0000B2030000}"/>
    <cellStyle name="Normal 6" xfId="385" xr:uid="{00000000-0005-0000-0000-0000B3030000}"/>
    <cellStyle name="Normal 6 2" xfId="663" xr:uid="{00000000-0005-0000-0000-0000B4030000}"/>
    <cellStyle name="Normal 6 3" xfId="664" xr:uid="{00000000-0005-0000-0000-0000B5030000}"/>
    <cellStyle name="Normal 6_#64 CEE 2008 - Transferir_vFinal" xfId="665" xr:uid="{00000000-0005-0000-0000-0000B6030000}"/>
    <cellStyle name="Normal 60" xfId="386" xr:uid="{00000000-0005-0000-0000-0000B7030000}"/>
    <cellStyle name="Normal 61" xfId="387" xr:uid="{00000000-0005-0000-0000-0000B8030000}"/>
    <cellStyle name="Normal 62" xfId="388" xr:uid="{00000000-0005-0000-0000-0000B9030000}"/>
    <cellStyle name="Normal 63" xfId="389" xr:uid="{00000000-0005-0000-0000-0000BA030000}"/>
    <cellStyle name="Normal 64" xfId="390" xr:uid="{00000000-0005-0000-0000-0000BB030000}"/>
    <cellStyle name="Normal 65" xfId="391" xr:uid="{00000000-0005-0000-0000-0000BC030000}"/>
    <cellStyle name="Normal 66" xfId="392" xr:uid="{00000000-0005-0000-0000-0000BD030000}"/>
    <cellStyle name="Normal 67" xfId="393" xr:uid="{00000000-0005-0000-0000-0000BE030000}"/>
    <cellStyle name="Normal 68" xfId="394" xr:uid="{00000000-0005-0000-0000-0000BF030000}"/>
    <cellStyle name="Normal 69" xfId="395" xr:uid="{00000000-0005-0000-0000-0000C0030000}"/>
    <cellStyle name="Normal 7" xfId="396" xr:uid="{00000000-0005-0000-0000-0000C1030000}"/>
    <cellStyle name="Normal 7 2" xfId="666" xr:uid="{00000000-0005-0000-0000-0000C2030000}"/>
    <cellStyle name="Normal 7_#64 CEE 2008 - Transferir_vFinal TP" xfId="667" xr:uid="{00000000-0005-0000-0000-0000C3030000}"/>
    <cellStyle name="Normal 70" xfId="397" xr:uid="{00000000-0005-0000-0000-0000C4030000}"/>
    <cellStyle name="Normal 71" xfId="398" xr:uid="{00000000-0005-0000-0000-0000C5030000}"/>
    <cellStyle name="Normal 72" xfId="399" xr:uid="{00000000-0005-0000-0000-0000C6030000}"/>
    <cellStyle name="Normal 73" xfId="400" xr:uid="{00000000-0005-0000-0000-0000C7030000}"/>
    <cellStyle name="Normal 74" xfId="401" xr:uid="{00000000-0005-0000-0000-0000C8030000}"/>
    <cellStyle name="Normal 75" xfId="402" xr:uid="{00000000-0005-0000-0000-0000C9030000}"/>
    <cellStyle name="Normal 76" xfId="403" xr:uid="{00000000-0005-0000-0000-0000CA030000}"/>
    <cellStyle name="Normal 77" xfId="507" xr:uid="{00000000-0005-0000-0000-0000CB030000}"/>
    <cellStyle name="Normal 77 2" xfId="1261" xr:uid="{00000000-0005-0000-0000-0000CC030000}"/>
    <cellStyle name="Normal 78" xfId="1159" xr:uid="{00000000-0005-0000-0000-0000CD030000}"/>
    <cellStyle name="Normal 78 2" xfId="1160" xr:uid="{00000000-0005-0000-0000-0000CE030000}"/>
    <cellStyle name="Normal 79" xfId="1161" xr:uid="{00000000-0005-0000-0000-0000CF030000}"/>
    <cellStyle name="Normal 8" xfId="404" xr:uid="{00000000-0005-0000-0000-0000D0030000}"/>
    <cellStyle name="Normal 8 2" xfId="668" xr:uid="{00000000-0005-0000-0000-0000D1030000}"/>
    <cellStyle name="Normal 8 2 2" xfId="669" xr:uid="{00000000-0005-0000-0000-0000D2030000}"/>
    <cellStyle name="Normal 8 2_Validação Ajustamento de 2008_vFinal01" xfId="670" xr:uid="{00000000-0005-0000-0000-0000D3030000}"/>
    <cellStyle name="Normal 8 3" xfId="671" xr:uid="{00000000-0005-0000-0000-0000D4030000}"/>
    <cellStyle name="Normal 8 4" xfId="672" xr:uid="{00000000-0005-0000-0000-0000D5030000}"/>
    <cellStyle name="Normal 8 5" xfId="673" xr:uid="{00000000-0005-0000-0000-0000D6030000}"/>
    <cellStyle name="Normal 8 6" xfId="1378" xr:uid="{00000000-0005-0000-0000-0000D7030000}"/>
    <cellStyle name="Normal 80" xfId="1162" xr:uid="{00000000-0005-0000-0000-0000D8030000}"/>
    <cellStyle name="Normal 81" xfId="1163" xr:uid="{00000000-0005-0000-0000-0000D9030000}"/>
    <cellStyle name="Normal 82" xfId="1164" xr:uid="{00000000-0005-0000-0000-0000DA030000}"/>
    <cellStyle name="Normal 83" xfId="1165" xr:uid="{00000000-0005-0000-0000-0000DB030000}"/>
    <cellStyle name="Normal 84" xfId="1166" xr:uid="{00000000-0005-0000-0000-0000DC030000}"/>
    <cellStyle name="Normal 85" xfId="1167" xr:uid="{00000000-0005-0000-0000-0000DD030000}"/>
    <cellStyle name="Normal 9" xfId="405" xr:uid="{00000000-0005-0000-0000-0000DE030000}"/>
    <cellStyle name="Normal 9 2" xfId="674" xr:uid="{00000000-0005-0000-0000-0000DF030000}"/>
    <cellStyle name="Normal 9 3" xfId="675" xr:uid="{00000000-0005-0000-0000-0000E0030000}"/>
    <cellStyle name="Normal 9 4" xfId="676" xr:uid="{00000000-0005-0000-0000-0000E1030000}"/>
    <cellStyle name="Normal_Despacho ERSE Norma complementar nº13_2007" xfId="1256" xr:uid="{00000000-0005-0000-0000-0000E2030000}"/>
    <cellStyle name="Normal_Finais" xfId="1379" xr:uid="{00000000-0005-0000-0000-0000E3030000}"/>
    <cellStyle name="Normal_Informação Adicional 2007 - Energias" xfId="15" xr:uid="{00000000-0005-0000-0000-0000E4030000}"/>
    <cellStyle name="Normal_quadros com links" xfId="14" xr:uid="{00000000-0005-0000-0000-0000E5030000}"/>
    <cellStyle name="Normal_quadros com links 2" xfId="1380" xr:uid="{00000000-0005-0000-0000-0000E6030000}"/>
    <cellStyle name="Normal_REAV9497" xfId="12" xr:uid="{00000000-0005-0000-0000-0000E7030000}"/>
    <cellStyle name="Normal_Relatório Grupo NB 31 DEZ 2002" xfId="510" xr:uid="{00000000-0005-0000-0000-0000E8030000}"/>
    <cellStyle name="Normal_SHEET" xfId="11" xr:uid="{00000000-0005-0000-0000-0000E9030000}"/>
    <cellStyle name="Normal1" xfId="1168" xr:uid="{00000000-0005-0000-0000-0000EA030000}"/>
    <cellStyle name="Normal2" xfId="1169" xr:uid="{00000000-0005-0000-0000-0000EB030000}"/>
    <cellStyle name="Nota 2" xfId="406" xr:uid="{00000000-0005-0000-0000-0000EC030000}"/>
    <cellStyle name="Nota 3" xfId="1170" xr:uid="{00000000-0005-0000-0000-0000ED030000}"/>
    <cellStyle name="Note" xfId="1171" xr:uid="{00000000-0005-0000-0000-0000EE030000}"/>
    <cellStyle name="Note 10" xfId="407" xr:uid="{00000000-0005-0000-0000-0000EF030000}"/>
    <cellStyle name="Note 11" xfId="1172" xr:uid="{00000000-0005-0000-0000-0000F0030000}"/>
    <cellStyle name="Note 12" xfId="1173" xr:uid="{00000000-0005-0000-0000-0000F1030000}"/>
    <cellStyle name="Note 13" xfId="1174" xr:uid="{00000000-0005-0000-0000-0000F2030000}"/>
    <cellStyle name="Note 14" xfId="1175" xr:uid="{00000000-0005-0000-0000-0000F3030000}"/>
    <cellStyle name="Note 15" xfId="1176" xr:uid="{00000000-0005-0000-0000-0000F4030000}"/>
    <cellStyle name="Note 16" xfId="1177" xr:uid="{00000000-0005-0000-0000-0000F5030000}"/>
    <cellStyle name="Note 17" xfId="1178" xr:uid="{00000000-0005-0000-0000-0000F6030000}"/>
    <cellStyle name="Note 18" xfId="1179" xr:uid="{00000000-0005-0000-0000-0000F7030000}"/>
    <cellStyle name="Note 19" xfId="1180" xr:uid="{00000000-0005-0000-0000-0000F8030000}"/>
    <cellStyle name="Note 2" xfId="408" xr:uid="{00000000-0005-0000-0000-0000F9030000}"/>
    <cellStyle name="Note 2 2" xfId="409" xr:uid="{00000000-0005-0000-0000-0000FA030000}"/>
    <cellStyle name="Note 20" xfId="1181" xr:uid="{00000000-0005-0000-0000-0000FB030000}"/>
    <cellStyle name="Note 21" xfId="1182" xr:uid="{00000000-0005-0000-0000-0000FC030000}"/>
    <cellStyle name="Note 22" xfId="1183" xr:uid="{00000000-0005-0000-0000-0000FD030000}"/>
    <cellStyle name="Note 23" xfId="1184" xr:uid="{00000000-0005-0000-0000-0000FE030000}"/>
    <cellStyle name="Note 24" xfId="1185" xr:uid="{00000000-0005-0000-0000-0000FF030000}"/>
    <cellStyle name="Note 25" xfId="1186" xr:uid="{00000000-0005-0000-0000-000000040000}"/>
    <cellStyle name="Note 26" xfId="1187" xr:uid="{00000000-0005-0000-0000-000001040000}"/>
    <cellStyle name="Note 27" xfId="1188" xr:uid="{00000000-0005-0000-0000-000002040000}"/>
    <cellStyle name="Note 28" xfId="1189" xr:uid="{00000000-0005-0000-0000-000003040000}"/>
    <cellStyle name="Note 29" xfId="1190" xr:uid="{00000000-0005-0000-0000-000004040000}"/>
    <cellStyle name="Note 3" xfId="410" xr:uid="{00000000-0005-0000-0000-000005040000}"/>
    <cellStyle name="Note 3 2" xfId="411" xr:uid="{00000000-0005-0000-0000-000006040000}"/>
    <cellStyle name="Note 30" xfId="1191" xr:uid="{00000000-0005-0000-0000-000007040000}"/>
    <cellStyle name="Note 31" xfId="1192" xr:uid="{00000000-0005-0000-0000-000008040000}"/>
    <cellStyle name="Note 32" xfId="1193" xr:uid="{00000000-0005-0000-0000-000009040000}"/>
    <cellStyle name="Note 33" xfId="1194" xr:uid="{00000000-0005-0000-0000-00000A040000}"/>
    <cellStyle name="Note 34" xfId="1350" xr:uid="{00000000-0005-0000-0000-00000B040000}"/>
    <cellStyle name="Note 4" xfId="412" xr:uid="{00000000-0005-0000-0000-00000C040000}"/>
    <cellStyle name="Note 4 2" xfId="413" xr:uid="{00000000-0005-0000-0000-00000D040000}"/>
    <cellStyle name="Note 5" xfId="414" xr:uid="{00000000-0005-0000-0000-00000E040000}"/>
    <cellStyle name="Note 5 2" xfId="415" xr:uid="{00000000-0005-0000-0000-00000F040000}"/>
    <cellStyle name="Note 6" xfId="416" xr:uid="{00000000-0005-0000-0000-000010040000}"/>
    <cellStyle name="Note 7" xfId="417" xr:uid="{00000000-0005-0000-0000-000011040000}"/>
    <cellStyle name="Note 8" xfId="418" xr:uid="{00000000-0005-0000-0000-000012040000}"/>
    <cellStyle name="Note 9" xfId="419" xr:uid="{00000000-0005-0000-0000-000013040000}"/>
    <cellStyle name="number" xfId="677" xr:uid="{00000000-0005-0000-0000-000014040000}"/>
    <cellStyle name="Output" xfId="1195" xr:uid="{00000000-0005-0000-0000-000015040000}"/>
    <cellStyle name="Output 2" xfId="420" xr:uid="{00000000-0005-0000-0000-000016040000}"/>
    <cellStyle name="Output 3" xfId="421" xr:uid="{00000000-0005-0000-0000-000017040000}"/>
    <cellStyle name="Output 4" xfId="1351" xr:uid="{00000000-0005-0000-0000-000018040000}"/>
    <cellStyle name="Parentesis de fora" xfId="1196" xr:uid="{00000000-0005-0000-0000-000019040000}"/>
    <cellStyle name="pb_table_format_total" xfId="1197" xr:uid="{00000000-0005-0000-0000-00001A040000}"/>
    <cellStyle name="Percent (0)" xfId="422" xr:uid="{00000000-0005-0000-0000-00001B040000}"/>
    <cellStyle name="Percent (0) 2" xfId="423" xr:uid="{00000000-0005-0000-0000-00001C040000}"/>
    <cellStyle name="Percent (0) 3" xfId="424" xr:uid="{00000000-0005-0000-0000-00001D040000}"/>
    <cellStyle name="Percent (0) 4" xfId="425" xr:uid="{00000000-0005-0000-0000-00001E040000}"/>
    <cellStyle name="Percent [0%]" xfId="1198" xr:uid="{00000000-0005-0000-0000-00001F040000}"/>
    <cellStyle name="Percent [0.00%]" xfId="1199" xr:uid="{00000000-0005-0000-0000-000020040000}"/>
    <cellStyle name="Percent [2]" xfId="1200" xr:uid="{00000000-0005-0000-0000-000021040000}"/>
    <cellStyle name="Percent 2" xfId="426" xr:uid="{00000000-0005-0000-0000-000022040000}"/>
    <cellStyle name="Percent 2 2" xfId="427" xr:uid="{00000000-0005-0000-0000-000023040000}"/>
    <cellStyle name="Percent 2 2 2" xfId="678" xr:uid="{00000000-0005-0000-0000-000024040000}"/>
    <cellStyle name="Percent 2 3" xfId="428" xr:uid="{00000000-0005-0000-0000-000025040000}"/>
    <cellStyle name="Percent 2 4" xfId="429" xr:uid="{00000000-0005-0000-0000-000026040000}"/>
    <cellStyle name="Percent 2 5" xfId="430" xr:uid="{00000000-0005-0000-0000-000027040000}"/>
    <cellStyle name="Percent 2 6" xfId="431" xr:uid="{00000000-0005-0000-0000-000028040000}"/>
    <cellStyle name="Percent 2 7" xfId="432" xr:uid="{00000000-0005-0000-0000-000029040000}"/>
    <cellStyle name="Percent 2 8" xfId="433" xr:uid="{00000000-0005-0000-0000-00002A040000}"/>
    <cellStyle name="Percent 2 9" xfId="1201" xr:uid="{00000000-0005-0000-0000-00002B040000}"/>
    <cellStyle name="Percent 3" xfId="679" xr:uid="{00000000-0005-0000-0000-00002C040000}"/>
    <cellStyle name="Percent 3 2" xfId="680" xr:uid="{00000000-0005-0000-0000-00002D040000}"/>
    <cellStyle name="Percent 4" xfId="681" xr:uid="{00000000-0005-0000-0000-00002E040000}"/>
    <cellStyle name="Percent 4 2" xfId="682" xr:uid="{00000000-0005-0000-0000-00002F040000}"/>
    <cellStyle name="Percent 4 3" xfId="1202" xr:uid="{00000000-0005-0000-0000-000030040000}"/>
    <cellStyle name="Percent 5" xfId="683" xr:uid="{00000000-0005-0000-0000-000031040000}"/>
    <cellStyle name="Percent 5 2" xfId="684" xr:uid="{00000000-0005-0000-0000-000032040000}"/>
    <cellStyle name="Percent 6" xfId="685" xr:uid="{00000000-0005-0000-0000-000033040000}"/>
    <cellStyle name="Percentagem" xfId="3" builtinId="5"/>
    <cellStyle name="Percentagem 2" xfId="434" xr:uid="{00000000-0005-0000-0000-000035040000}"/>
    <cellStyle name="Percentagem 2 2" xfId="686" xr:uid="{00000000-0005-0000-0000-000036040000}"/>
    <cellStyle name="Percentagem 2 2 2" xfId="687" xr:uid="{00000000-0005-0000-0000-000037040000}"/>
    <cellStyle name="Percentagem 2 4" xfId="688" xr:uid="{00000000-0005-0000-0000-000038040000}"/>
    <cellStyle name="Percentagem 3" xfId="435" xr:uid="{00000000-0005-0000-0000-000039040000}"/>
    <cellStyle name="Percentagem 3 2" xfId="689" xr:uid="{00000000-0005-0000-0000-00003A040000}"/>
    <cellStyle name="Percentagem 3 2 2" xfId="690" xr:uid="{00000000-0005-0000-0000-00003B040000}"/>
    <cellStyle name="Percentagem 3 2 3" xfId="691" xr:uid="{00000000-0005-0000-0000-00003C040000}"/>
    <cellStyle name="Percentagem 3 3" xfId="692" xr:uid="{00000000-0005-0000-0000-00003D040000}"/>
    <cellStyle name="Percentagem 4" xfId="436" xr:uid="{00000000-0005-0000-0000-00003E040000}"/>
    <cellStyle name="Percentagem 4 2" xfId="693" xr:uid="{00000000-0005-0000-0000-00003F040000}"/>
    <cellStyle name="Percentagem 4 3" xfId="694" xr:uid="{00000000-0005-0000-0000-000040040000}"/>
    <cellStyle name="Percentagem 4 4" xfId="695" xr:uid="{00000000-0005-0000-0000-000041040000}"/>
    <cellStyle name="Percentagem 5" xfId="508" xr:uid="{00000000-0005-0000-0000-000042040000}"/>
    <cellStyle name="Percentagem 5 2" xfId="696" xr:uid="{00000000-0005-0000-0000-000043040000}"/>
    <cellStyle name="Percentagem 5 2 2" xfId="697" xr:uid="{00000000-0005-0000-0000-000044040000}"/>
    <cellStyle name="Percentagem 6" xfId="698" xr:uid="{00000000-0005-0000-0000-000045040000}"/>
    <cellStyle name="Percentagem 7" xfId="699" xr:uid="{00000000-0005-0000-0000-000046040000}"/>
    <cellStyle name="Saída 2" xfId="437" xr:uid="{00000000-0005-0000-0000-000047040000}"/>
    <cellStyle name="SAN" xfId="1203" xr:uid="{00000000-0005-0000-0000-000048040000}"/>
    <cellStyle name="SAPBEXaggData" xfId="438" xr:uid="{00000000-0005-0000-0000-000049040000}"/>
    <cellStyle name="SAPBEXaggData 2" xfId="700" xr:uid="{00000000-0005-0000-0000-00004A040000}"/>
    <cellStyle name="SAPBEXaggData 2 2" xfId="701" xr:uid="{00000000-0005-0000-0000-00004B040000}"/>
    <cellStyle name="SAPBEXaggData 2 2 2" xfId="1280" xr:uid="{00000000-0005-0000-0000-00004C040000}"/>
    <cellStyle name="SAPBEXaggData 2 3" xfId="1279" xr:uid="{00000000-0005-0000-0000-00004D040000}"/>
    <cellStyle name="SAPBEXaggData 3" xfId="702" xr:uid="{00000000-0005-0000-0000-00004E040000}"/>
    <cellStyle name="SAPBEXaggData 3 2" xfId="1281" xr:uid="{00000000-0005-0000-0000-00004F040000}"/>
    <cellStyle name="SAPBEXaggDataEmph" xfId="439" xr:uid="{00000000-0005-0000-0000-000050040000}"/>
    <cellStyle name="SAPBEXaggDataEmph 2" xfId="703" xr:uid="{00000000-0005-0000-0000-000051040000}"/>
    <cellStyle name="SAPBEXaggDataEmph 2 2" xfId="704" xr:uid="{00000000-0005-0000-0000-000052040000}"/>
    <cellStyle name="SAPBEXaggDataEmph 2 2 2" xfId="1283" xr:uid="{00000000-0005-0000-0000-000053040000}"/>
    <cellStyle name="SAPBEXaggDataEmph 2 3" xfId="1282" xr:uid="{00000000-0005-0000-0000-000054040000}"/>
    <cellStyle name="SAPBEXaggDataEmph 3" xfId="705" xr:uid="{00000000-0005-0000-0000-000055040000}"/>
    <cellStyle name="SAPBEXaggDataEmph 3 2" xfId="1284" xr:uid="{00000000-0005-0000-0000-000056040000}"/>
    <cellStyle name="SAPBEXaggItem" xfId="440" xr:uid="{00000000-0005-0000-0000-000057040000}"/>
    <cellStyle name="SAPBEXaggItem 2" xfId="706" xr:uid="{00000000-0005-0000-0000-000058040000}"/>
    <cellStyle name="SAPBEXaggItem 2 2" xfId="707" xr:uid="{00000000-0005-0000-0000-000059040000}"/>
    <cellStyle name="SAPBEXaggItem 2 2 2" xfId="1286" xr:uid="{00000000-0005-0000-0000-00005A040000}"/>
    <cellStyle name="SAPBEXaggItem 2 3" xfId="1285" xr:uid="{00000000-0005-0000-0000-00005B040000}"/>
    <cellStyle name="SAPBEXaggItem 3" xfId="708" xr:uid="{00000000-0005-0000-0000-00005C040000}"/>
    <cellStyle name="SAPBEXaggItem 3 2" xfId="1287" xr:uid="{00000000-0005-0000-0000-00005D040000}"/>
    <cellStyle name="SAPBEXaggItemX" xfId="441" xr:uid="{00000000-0005-0000-0000-00005E040000}"/>
    <cellStyle name="SAPBEXaggItemX 2" xfId="1204" xr:uid="{00000000-0005-0000-0000-00005F040000}"/>
    <cellStyle name="SAPBEXaggItemX 2 2" xfId="1352" xr:uid="{00000000-0005-0000-0000-000060040000}"/>
    <cellStyle name="SAPBEXaggItemX 3" xfId="1205" xr:uid="{00000000-0005-0000-0000-000061040000}"/>
    <cellStyle name="SAPBEXaggItemX 3 2" xfId="1353" xr:uid="{00000000-0005-0000-0000-000062040000}"/>
    <cellStyle name="SAPBEXchaText" xfId="442" xr:uid="{00000000-0005-0000-0000-000063040000}"/>
    <cellStyle name="SAPBEXchaText 2" xfId="709" xr:uid="{00000000-0005-0000-0000-000064040000}"/>
    <cellStyle name="SAPBEXchaText 2 2" xfId="710" xr:uid="{00000000-0005-0000-0000-000065040000}"/>
    <cellStyle name="SAPBEXchaText 2 2 2" xfId="1289" xr:uid="{00000000-0005-0000-0000-000066040000}"/>
    <cellStyle name="SAPBEXchaText 2 3" xfId="1288" xr:uid="{00000000-0005-0000-0000-000067040000}"/>
    <cellStyle name="SAPBEXchaText 3" xfId="711" xr:uid="{00000000-0005-0000-0000-000068040000}"/>
    <cellStyle name="SAPBEXchaText 3 2" xfId="1290" xr:uid="{00000000-0005-0000-0000-000069040000}"/>
    <cellStyle name="SAPBEXexcBad7" xfId="443" xr:uid="{00000000-0005-0000-0000-00006A040000}"/>
    <cellStyle name="SAPBEXexcBad7 2" xfId="712" xr:uid="{00000000-0005-0000-0000-00006B040000}"/>
    <cellStyle name="SAPBEXexcBad7 2 2" xfId="713" xr:uid="{00000000-0005-0000-0000-00006C040000}"/>
    <cellStyle name="SAPBEXexcBad7 2 2 2" xfId="1292" xr:uid="{00000000-0005-0000-0000-00006D040000}"/>
    <cellStyle name="SAPBEXexcBad7 2 3" xfId="1291" xr:uid="{00000000-0005-0000-0000-00006E040000}"/>
    <cellStyle name="SAPBEXexcBad7 3" xfId="714" xr:uid="{00000000-0005-0000-0000-00006F040000}"/>
    <cellStyle name="SAPBEXexcBad7 3 2" xfId="1293" xr:uid="{00000000-0005-0000-0000-000070040000}"/>
    <cellStyle name="SAPBEXexcBad8" xfId="444" xr:uid="{00000000-0005-0000-0000-000071040000}"/>
    <cellStyle name="SAPBEXexcBad8 2" xfId="715" xr:uid="{00000000-0005-0000-0000-000072040000}"/>
    <cellStyle name="SAPBEXexcBad8 2 2" xfId="716" xr:uid="{00000000-0005-0000-0000-000073040000}"/>
    <cellStyle name="SAPBEXexcBad8 2 2 2" xfId="1295" xr:uid="{00000000-0005-0000-0000-000074040000}"/>
    <cellStyle name="SAPBEXexcBad8 2 3" xfId="1294" xr:uid="{00000000-0005-0000-0000-000075040000}"/>
    <cellStyle name="SAPBEXexcBad8 3" xfId="717" xr:uid="{00000000-0005-0000-0000-000076040000}"/>
    <cellStyle name="SAPBEXexcBad8 3 2" xfId="1296" xr:uid="{00000000-0005-0000-0000-000077040000}"/>
    <cellStyle name="SAPBEXexcBad9" xfId="445" xr:uid="{00000000-0005-0000-0000-000078040000}"/>
    <cellStyle name="SAPBEXexcBad9 2" xfId="718" xr:uid="{00000000-0005-0000-0000-000079040000}"/>
    <cellStyle name="SAPBEXexcBad9 2 2" xfId="719" xr:uid="{00000000-0005-0000-0000-00007A040000}"/>
    <cellStyle name="SAPBEXexcBad9 2 2 2" xfId="1298" xr:uid="{00000000-0005-0000-0000-00007B040000}"/>
    <cellStyle name="SAPBEXexcBad9 2 3" xfId="1297" xr:uid="{00000000-0005-0000-0000-00007C040000}"/>
    <cellStyle name="SAPBEXexcBad9 3" xfId="720" xr:uid="{00000000-0005-0000-0000-00007D040000}"/>
    <cellStyle name="SAPBEXexcBad9 3 2" xfId="1299" xr:uid="{00000000-0005-0000-0000-00007E040000}"/>
    <cellStyle name="SAPBEXexcCritical4" xfId="446" xr:uid="{00000000-0005-0000-0000-00007F040000}"/>
    <cellStyle name="SAPBEXexcCritical4 2" xfId="721" xr:uid="{00000000-0005-0000-0000-000080040000}"/>
    <cellStyle name="SAPBEXexcCritical4 2 2" xfId="722" xr:uid="{00000000-0005-0000-0000-000081040000}"/>
    <cellStyle name="SAPBEXexcCritical4 2 2 2" xfId="1301" xr:uid="{00000000-0005-0000-0000-000082040000}"/>
    <cellStyle name="SAPBEXexcCritical4 2 3" xfId="1300" xr:uid="{00000000-0005-0000-0000-000083040000}"/>
    <cellStyle name="SAPBEXexcCritical4 3" xfId="723" xr:uid="{00000000-0005-0000-0000-000084040000}"/>
    <cellStyle name="SAPBEXexcCritical4 3 2" xfId="1302" xr:uid="{00000000-0005-0000-0000-000085040000}"/>
    <cellStyle name="SAPBEXexcCritical5" xfId="447" xr:uid="{00000000-0005-0000-0000-000086040000}"/>
    <cellStyle name="SAPBEXexcCritical5 2" xfId="724" xr:uid="{00000000-0005-0000-0000-000087040000}"/>
    <cellStyle name="SAPBEXexcCritical5 2 2" xfId="725" xr:uid="{00000000-0005-0000-0000-000088040000}"/>
    <cellStyle name="SAPBEXexcCritical5 2 2 2" xfId="1304" xr:uid="{00000000-0005-0000-0000-000089040000}"/>
    <cellStyle name="SAPBEXexcCritical5 2 3" xfId="1303" xr:uid="{00000000-0005-0000-0000-00008A040000}"/>
    <cellStyle name="SAPBEXexcCritical5 3" xfId="726" xr:uid="{00000000-0005-0000-0000-00008B040000}"/>
    <cellStyle name="SAPBEXexcCritical5 3 2" xfId="1305" xr:uid="{00000000-0005-0000-0000-00008C040000}"/>
    <cellStyle name="SAPBEXexcCritical6" xfId="448" xr:uid="{00000000-0005-0000-0000-00008D040000}"/>
    <cellStyle name="SAPBEXexcCritical6 2" xfId="727" xr:uid="{00000000-0005-0000-0000-00008E040000}"/>
    <cellStyle name="SAPBEXexcCritical6 2 2" xfId="728" xr:uid="{00000000-0005-0000-0000-00008F040000}"/>
    <cellStyle name="SAPBEXexcCritical6 2 2 2" xfId="1307" xr:uid="{00000000-0005-0000-0000-000090040000}"/>
    <cellStyle name="SAPBEXexcCritical6 2 3" xfId="1306" xr:uid="{00000000-0005-0000-0000-000091040000}"/>
    <cellStyle name="SAPBEXexcCritical6 3" xfId="729" xr:uid="{00000000-0005-0000-0000-000092040000}"/>
    <cellStyle name="SAPBEXexcCritical6 3 2" xfId="1308" xr:uid="{00000000-0005-0000-0000-000093040000}"/>
    <cellStyle name="SAPBEXexcGood1" xfId="449" xr:uid="{00000000-0005-0000-0000-000094040000}"/>
    <cellStyle name="SAPBEXexcGood1 2" xfId="730" xr:uid="{00000000-0005-0000-0000-000095040000}"/>
    <cellStyle name="SAPBEXexcGood1 2 2" xfId="731" xr:uid="{00000000-0005-0000-0000-000096040000}"/>
    <cellStyle name="SAPBEXexcGood1 2 2 2" xfId="1310" xr:uid="{00000000-0005-0000-0000-000097040000}"/>
    <cellStyle name="SAPBEXexcGood1 2 3" xfId="1309" xr:uid="{00000000-0005-0000-0000-000098040000}"/>
    <cellStyle name="SAPBEXexcGood1 3" xfId="732" xr:uid="{00000000-0005-0000-0000-000099040000}"/>
    <cellStyle name="SAPBEXexcGood1 3 2" xfId="1311" xr:uid="{00000000-0005-0000-0000-00009A040000}"/>
    <cellStyle name="SAPBEXexcGood2" xfId="450" xr:uid="{00000000-0005-0000-0000-00009B040000}"/>
    <cellStyle name="SAPBEXexcGood2 2" xfId="733" xr:uid="{00000000-0005-0000-0000-00009C040000}"/>
    <cellStyle name="SAPBEXexcGood2 2 2" xfId="734" xr:uid="{00000000-0005-0000-0000-00009D040000}"/>
    <cellStyle name="SAPBEXexcGood2 2 2 2" xfId="1313" xr:uid="{00000000-0005-0000-0000-00009E040000}"/>
    <cellStyle name="SAPBEXexcGood2 2 3" xfId="1312" xr:uid="{00000000-0005-0000-0000-00009F040000}"/>
    <cellStyle name="SAPBEXexcGood2 3" xfId="735" xr:uid="{00000000-0005-0000-0000-0000A0040000}"/>
    <cellStyle name="SAPBEXexcGood2 3 2" xfId="1314" xr:uid="{00000000-0005-0000-0000-0000A1040000}"/>
    <cellStyle name="SAPBEXexcGood3" xfId="451" xr:uid="{00000000-0005-0000-0000-0000A2040000}"/>
    <cellStyle name="SAPBEXexcGood3 2" xfId="736" xr:uid="{00000000-0005-0000-0000-0000A3040000}"/>
    <cellStyle name="SAPBEXexcGood3 2 2" xfId="737" xr:uid="{00000000-0005-0000-0000-0000A4040000}"/>
    <cellStyle name="SAPBEXexcGood3 2 2 2" xfId="1316" xr:uid="{00000000-0005-0000-0000-0000A5040000}"/>
    <cellStyle name="SAPBEXexcGood3 2 3" xfId="1315" xr:uid="{00000000-0005-0000-0000-0000A6040000}"/>
    <cellStyle name="SAPBEXexcGood3 3" xfId="738" xr:uid="{00000000-0005-0000-0000-0000A7040000}"/>
    <cellStyle name="SAPBEXexcGood3 3 2" xfId="1317" xr:uid="{00000000-0005-0000-0000-0000A8040000}"/>
    <cellStyle name="SAPBEXfilterDrill" xfId="452" xr:uid="{00000000-0005-0000-0000-0000A9040000}"/>
    <cellStyle name="SAPBEXfilterItem" xfId="453" xr:uid="{00000000-0005-0000-0000-0000AA040000}"/>
    <cellStyle name="SAPBEXfilterItem 2" xfId="1206" xr:uid="{00000000-0005-0000-0000-0000AB040000}"/>
    <cellStyle name="SAPBEXfilterItem 2 2" xfId="1354" xr:uid="{00000000-0005-0000-0000-0000AC040000}"/>
    <cellStyle name="SAPBEXfilterItem 3" xfId="1207" xr:uid="{00000000-0005-0000-0000-0000AD040000}"/>
    <cellStyle name="SAPBEXfilterItem 3 2" xfId="1355" xr:uid="{00000000-0005-0000-0000-0000AE040000}"/>
    <cellStyle name="SAPBEXfilterText" xfId="454" xr:uid="{00000000-0005-0000-0000-0000AF040000}"/>
    <cellStyle name="SAPBEXformats" xfId="455" xr:uid="{00000000-0005-0000-0000-0000B0040000}"/>
    <cellStyle name="SAPBEXformats 2" xfId="739" xr:uid="{00000000-0005-0000-0000-0000B1040000}"/>
    <cellStyle name="SAPBEXformats 2 2" xfId="740" xr:uid="{00000000-0005-0000-0000-0000B2040000}"/>
    <cellStyle name="SAPBEXformats 2 2 2" xfId="1319" xr:uid="{00000000-0005-0000-0000-0000B3040000}"/>
    <cellStyle name="SAPBEXformats 2 3" xfId="1318" xr:uid="{00000000-0005-0000-0000-0000B4040000}"/>
    <cellStyle name="SAPBEXformats 3" xfId="741" xr:uid="{00000000-0005-0000-0000-0000B5040000}"/>
    <cellStyle name="SAPBEXformats 3 2" xfId="1320" xr:uid="{00000000-0005-0000-0000-0000B6040000}"/>
    <cellStyle name="SAPBEXheaderItem" xfId="456" xr:uid="{00000000-0005-0000-0000-0000B7040000}"/>
    <cellStyle name="SAPBEXheaderItem 2" xfId="1208" xr:uid="{00000000-0005-0000-0000-0000B8040000}"/>
    <cellStyle name="SAPBEXheaderItem 2 2" xfId="1209" xr:uid="{00000000-0005-0000-0000-0000B9040000}"/>
    <cellStyle name="SAPBEXheaderItem 2 2 2" xfId="1357" xr:uid="{00000000-0005-0000-0000-0000BA040000}"/>
    <cellStyle name="SAPBEXheaderItem 2 3" xfId="1356" xr:uid="{00000000-0005-0000-0000-0000BB040000}"/>
    <cellStyle name="SAPBEXheaderItem 3" xfId="1210" xr:uid="{00000000-0005-0000-0000-0000BC040000}"/>
    <cellStyle name="SAPBEXheaderItem 3 2" xfId="1358" xr:uid="{00000000-0005-0000-0000-0000BD040000}"/>
    <cellStyle name="SAPBEXheaderItem 4" xfId="1211" xr:uid="{00000000-0005-0000-0000-0000BE040000}"/>
    <cellStyle name="SAPBEXheaderItem 4 2" xfId="1359" xr:uid="{00000000-0005-0000-0000-0000BF040000}"/>
    <cellStyle name="SAPBEXheaderText" xfId="457" xr:uid="{00000000-0005-0000-0000-0000C0040000}"/>
    <cellStyle name="SAPBEXheaderText 2" xfId="1212" xr:uid="{00000000-0005-0000-0000-0000C1040000}"/>
    <cellStyle name="SAPBEXheaderText 2 2" xfId="1213" xr:uid="{00000000-0005-0000-0000-0000C2040000}"/>
    <cellStyle name="SAPBEXheaderText 2 2 2" xfId="1361" xr:uid="{00000000-0005-0000-0000-0000C3040000}"/>
    <cellStyle name="SAPBEXheaderText 2 3" xfId="1360" xr:uid="{00000000-0005-0000-0000-0000C4040000}"/>
    <cellStyle name="SAPBEXheaderText 3" xfId="1214" xr:uid="{00000000-0005-0000-0000-0000C5040000}"/>
    <cellStyle name="SAPBEXheaderText 3 2" xfId="1362" xr:uid="{00000000-0005-0000-0000-0000C6040000}"/>
    <cellStyle name="SAPBEXheaderText 4" xfId="1215" xr:uid="{00000000-0005-0000-0000-0000C7040000}"/>
    <cellStyle name="SAPBEXheaderText 4 2" xfId="1363" xr:uid="{00000000-0005-0000-0000-0000C8040000}"/>
    <cellStyle name="SAPBEXHLevel0" xfId="458" xr:uid="{00000000-0005-0000-0000-0000C9040000}"/>
    <cellStyle name="SAPBEXHLevel0 2" xfId="1216" xr:uid="{00000000-0005-0000-0000-0000CA040000}"/>
    <cellStyle name="SAPBEXHLevel0 2 2" xfId="1364" xr:uid="{00000000-0005-0000-0000-0000CB040000}"/>
    <cellStyle name="SAPBEXHLevel0X" xfId="459" xr:uid="{00000000-0005-0000-0000-0000CC040000}"/>
    <cellStyle name="SAPBEXHLevel0X 2" xfId="1217" xr:uid="{00000000-0005-0000-0000-0000CD040000}"/>
    <cellStyle name="SAPBEXHLevel0X 2 2" xfId="1365" xr:uid="{00000000-0005-0000-0000-0000CE040000}"/>
    <cellStyle name="SAPBEXHLevel0X 3" xfId="1218" xr:uid="{00000000-0005-0000-0000-0000CF040000}"/>
    <cellStyle name="SAPBEXHLevel0X 3 2" xfId="1366" xr:uid="{00000000-0005-0000-0000-0000D0040000}"/>
    <cellStyle name="SAPBEXHLevel1" xfId="460" xr:uid="{00000000-0005-0000-0000-0000D1040000}"/>
    <cellStyle name="SAPBEXHLevel1 2" xfId="1219" xr:uid="{00000000-0005-0000-0000-0000D2040000}"/>
    <cellStyle name="SAPBEXHLevel1 2 2" xfId="1367" xr:uid="{00000000-0005-0000-0000-0000D3040000}"/>
    <cellStyle name="SAPBEXHLevel1X" xfId="461" xr:uid="{00000000-0005-0000-0000-0000D4040000}"/>
    <cellStyle name="SAPBEXHLevel1X 2" xfId="1220" xr:uid="{00000000-0005-0000-0000-0000D5040000}"/>
    <cellStyle name="SAPBEXHLevel1X 2 2" xfId="1368" xr:uid="{00000000-0005-0000-0000-0000D6040000}"/>
    <cellStyle name="SAPBEXHLevel2" xfId="462" xr:uid="{00000000-0005-0000-0000-0000D7040000}"/>
    <cellStyle name="SAPBEXHLevel2 2" xfId="1221" xr:uid="{00000000-0005-0000-0000-0000D8040000}"/>
    <cellStyle name="SAPBEXHLevel2 2 2" xfId="1369" xr:uid="{00000000-0005-0000-0000-0000D9040000}"/>
    <cellStyle name="SAPBEXHLevel2X" xfId="463" xr:uid="{00000000-0005-0000-0000-0000DA040000}"/>
    <cellStyle name="SAPBEXHLevel2X 2" xfId="1222" xr:uid="{00000000-0005-0000-0000-0000DB040000}"/>
    <cellStyle name="SAPBEXHLevel2X 2 2" xfId="1370" xr:uid="{00000000-0005-0000-0000-0000DC040000}"/>
    <cellStyle name="SAPBEXHLevel3" xfId="464" xr:uid="{00000000-0005-0000-0000-0000DD040000}"/>
    <cellStyle name="SAPBEXHLevel3 2" xfId="1223" xr:uid="{00000000-0005-0000-0000-0000DE040000}"/>
    <cellStyle name="SAPBEXHLevel3 2 2" xfId="1371" xr:uid="{00000000-0005-0000-0000-0000DF040000}"/>
    <cellStyle name="SAPBEXHLevel3X" xfId="465" xr:uid="{00000000-0005-0000-0000-0000E0040000}"/>
    <cellStyle name="SAPBEXHLevel3X 2" xfId="1224" xr:uid="{00000000-0005-0000-0000-0000E1040000}"/>
    <cellStyle name="SAPBEXHLevel3X 2 2" xfId="1372" xr:uid="{00000000-0005-0000-0000-0000E2040000}"/>
    <cellStyle name="SAPBEXinputData" xfId="1225" xr:uid="{00000000-0005-0000-0000-0000E3040000}"/>
    <cellStyle name="SAPBEXresData" xfId="466" xr:uid="{00000000-0005-0000-0000-0000E4040000}"/>
    <cellStyle name="SAPBEXresData 2" xfId="742" xr:uid="{00000000-0005-0000-0000-0000E5040000}"/>
    <cellStyle name="SAPBEXresData 2 2" xfId="743" xr:uid="{00000000-0005-0000-0000-0000E6040000}"/>
    <cellStyle name="SAPBEXresData 2 2 2" xfId="1322" xr:uid="{00000000-0005-0000-0000-0000E7040000}"/>
    <cellStyle name="SAPBEXresData 2 3" xfId="1321" xr:uid="{00000000-0005-0000-0000-0000E8040000}"/>
    <cellStyle name="SAPBEXresData 3" xfId="744" xr:uid="{00000000-0005-0000-0000-0000E9040000}"/>
    <cellStyle name="SAPBEXresData 3 2" xfId="1323" xr:uid="{00000000-0005-0000-0000-0000EA040000}"/>
    <cellStyle name="SAPBEXresDataEmph" xfId="467" xr:uid="{00000000-0005-0000-0000-0000EB040000}"/>
    <cellStyle name="SAPBEXresDataEmph 2" xfId="745" xr:uid="{00000000-0005-0000-0000-0000EC040000}"/>
    <cellStyle name="SAPBEXresDataEmph 2 2" xfId="746" xr:uid="{00000000-0005-0000-0000-0000ED040000}"/>
    <cellStyle name="SAPBEXresDataEmph 2 2 2" xfId="1325" xr:uid="{00000000-0005-0000-0000-0000EE040000}"/>
    <cellStyle name="SAPBEXresDataEmph 2 3" xfId="1324" xr:uid="{00000000-0005-0000-0000-0000EF040000}"/>
    <cellStyle name="SAPBEXresDataEmph 3" xfId="747" xr:uid="{00000000-0005-0000-0000-0000F0040000}"/>
    <cellStyle name="SAPBEXresDataEmph 3 2" xfId="1326" xr:uid="{00000000-0005-0000-0000-0000F1040000}"/>
    <cellStyle name="SAPBEXresItem" xfId="468" xr:uid="{00000000-0005-0000-0000-0000F2040000}"/>
    <cellStyle name="SAPBEXresItem 2" xfId="748" xr:uid="{00000000-0005-0000-0000-0000F3040000}"/>
    <cellStyle name="SAPBEXresItem 2 2" xfId="749" xr:uid="{00000000-0005-0000-0000-0000F4040000}"/>
    <cellStyle name="SAPBEXresItem 2 2 2" xfId="1328" xr:uid="{00000000-0005-0000-0000-0000F5040000}"/>
    <cellStyle name="SAPBEXresItem 2 3" xfId="1327" xr:uid="{00000000-0005-0000-0000-0000F6040000}"/>
    <cellStyle name="SAPBEXresItem 3" xfId="750" xr:uid="{00000000-0005-0000-0000-0000F7040000}"/>
    <cellStyle name="SAPBEXresItem 3 2" xfId="1329" xr:uid="{00000000-0005-0000-0000-0000F8040000}"/>
    <cellStyle name="SAPBEXresItemX" xfId="469" xr:uid="{00000000-0005-0000-0000-0000F9040000}"/>
    <cellStyle name="SAPBEXresItemX 2" xfId="1226" xr:uid="{00000000-0005-0000-0000-0000FA040000}"/>
    <cellStyle name="SAPBEXresItemX 2 2" xfId="1373" xr:uid="{00000000-0005-0000-0000-0000FB040000}"/>
    <cellStyle name="SAPBEXresItemX 3" xfId="1227" xr:uid="{00000000-0005-0000-0000-0000FC040000}"/>
    <cellStyle name="SAPBEXresItemX 3 2" xfId="1374" xr:uid="{00000000-0005-0000-0000-0000FD040000}"/>
    <cellStyle name="SAPBEXstdData" xfId="470" xr:uid="{00000000-0005-0000-0000-0000FE040000}"/>
    <cellStyle name="SAPBEXstdData 2" xfId="751" xr:uid="{00000000-0005-0000-0000-0000FF040000}"/>
    <cellStyle name="SAPBEXstdData 2 2" xfId="752" xr:uid="{00000000-0005-0000-0000-000000050000}"/>
    <cellStyle name="SAPBEXstdData 2 2 2" xfId="1331" xr:uid="{00000000-0005-0000-0000-000001050000}"/>
    <cellStyle name="SAPBEXstdData 2 3" xfId="1330" xr:uid="{00000000-0005-0000-0000-000002050000}"/>
    <cellStyle name="SAPBEXstdData 3" xfId="753" xr:uid="{00000000-0005-0000-0000-000003050000}"/>
    <cellStyle name="SAPBEXstdData 3 2" xfId="1332" xr:uid="{00000000-0005-0000-0000-000004050000}"/>
    <cellStyle name="SAPBEXstdDataEmph" xfId="471" xr:uid="{00000000-0005-0000-0000-000005050000}"/>
    <cellStyle name="SAPBEXstdDataEmph 2" xfId="754" xr:uid="{00000000-0005-0000-0000-000006050000}"/>
    <cellStyle name="SAPBEXstdDataEmph 2 2" xfId="755" xr:uid="{00000000-0005-0000-0000-000007050000}"/>
    <cellStyle name="SAPBEXstdDataEmph 2 2 2" xfId="1334" xr:uid="{00000000-0005-0000-0000-000008050000}"/>
    <cellStyle name="SAPBEXstdDataEmph 2 3" xfId="1333" xr:uid="{00000000-0005-0000-0000-000009050000}"/>
    <cellStyle name="SAPBEXstdDataEmph 3" xfId="756" xr:uid="{00000000-0005-0000-0000-00000A050000}"/>
    <cellStyle name="SAPBEXstdDataEmph 3 2" xfId="1335" xr:uid="{00000000-0005-0000-0000-00000B050000}"/>
    <cellStyle name="SAPBEXstdItem" xfId="472" xr:uid="{00000000-0005-0000-0000-00000C050000}"/>
    <cellStyle name="SAPBEXstdItem 2" xfId="757" xr:uid="{00000000-0005-0000-0000-00000D050000}"/>
    <cellStyle name="SAPBEXstdItem 2 2" xfId="758" xr:uid="{00000000-0005-0000-0000-00000E050000}"/>
    <cellStyle name="SAPBEXstdItem 2 2 2" xfId="1337" xr:uid="{00000000-0005-0000-0000-00000F050000}"/>
    <cellStyle name="SAPBEXstdItem 2 3" xfId="1336" xr:uid="{00000000-0005-0000-0000-000010050000}"/>
    <cellStyle name="SAPBEXstdItem 3" xfId="759" xr:uid="{00000000-0005-0000-0000-000011050000}"/>
    <cellStyle name="SAPBEXstdItem 3 2" xfId="1338" xr:uid="{00000000-0005-0000-0000-000012050000}"/>
    <cellStyle name="SAPBEXstdItemX" xfId="473" xr:uid="{00000000-0005-0000-0000-000013050000}"/>
    <cellStyle name="SAPBEXstdItemX 2" xfId="1228" xr:uid="{00000000-0005-0000-0000-000014050000}"/>
    <cellStyle name="SAPBEXstdItemX 2 2" xfId="1375" xr:uid="{00000000-0005-0000-0000-000015050000}"/>
    <cellStyle name="SAPBEXtitle" xfId="474" xr:uid="{00000000-0005-0000-0000-000016050000}"/>
    <cellStyle name="SAPBEXtitle 2" xfId="760" xr:uid="{00000000-0005-0000-0000-000017050000}"/>
    <cellStyle name="SAPBEXtitle 2 2" xfId="761" xr:uid="{00000000-0005-0000-0000-000018050000}"/>
    <cellStyle name="SAPBEXtitle 2 2 2" xfId="1340" xr:uid="{00000000-0005-0000-0000-000019050000}"/>
    <cellStyle name="SAPBEXtitle 2 3" xfId="1339" xr:uid="{00000000-0005-0000-0000-00001A050000}"/>
    <cellStyle name="SAPBEXtitle 3" xfId="762" xr:uid="{00000000-0005-0000-0000-00001B050000}"/>
    <cellStyle name="SAPBEXtitle 3 2" xfId="1341" xr:uid="{00000000-0005-0000-0000-00001C050000}"/>
    <cellStyle name="SAPBEXundefined" xfId="475" xr:uid="{00000000-0005-0000-0000-00001D050000}"/>
    <cellStyle name="SAPBEXundefined 2" xfId="763" xr:uid="{00000000-0005-0000-0000-00001E050000}"/>
    <cellStyle name="SAPBEXundefined 2 2" xfId="764" xr:uid="{00000000-0005-0000-0000-00001F050000}"/>
    <cellStyle name="SAPBEXundefined 2 2 2" xfId="1343" xr:uid="{00000000-0005-0000-0000-000020050000}"/>
    <cellStyle name="SAPBEXundefined 2 3" xfId="1342" xr:uid="{00000000-0005-0000-0000-000021050000}"/>
    <cellStyle name="SAPBEXundefined 3" xfId="765" xr:uid="{00000000-0005-0000-0000-000022050000}"/>
    <cellStyle name="SAPBEXundefined 3 2" xfId="1344" xr:uid="{00000000-0005-0000-0000-000023050000}"/>
    <cellStyle name="SAPKey" xfId="1229" xr:uid="{00000000-0005-0000-0000-000024050000}"/>
    <cellStyle name="SAPLocked" xfId="1230" xr:uid="{00000000-0005-0000-0000-000025050000}"/>
    <cellStyle name="SAPOutput" xfId="1231" xr:uid="{00000000-0005-0000-0000-000026050000}"/>
    <cellStyle name="SAPSpace" xfId="1232" xr:uid="{00000000-0005-0000-0000-000027050000}"/>
    <cellStyle name="SAPText" xfId="1233" xr:uid="{00000000-0005-0000-0000-000028050000}"/>
    <cellStyle name="SAPUnLocked" xfId="1234" xr:uid="{00000000-0005-0000-0000-000029050000}"/>
    <cellStyle name="Section" xfId="1235" xr:uid="{00000000-0005-0000-0000-00002A050000}"/>
    <cellStyle name="SectionTitle" xfId="1236" xr:uid="{00000000-0005-0000-0000-00002B050000}"/>
    <cellStyle name="SheetTitle" xfId="1237" xr:uid="{00000000-0005-0000-0000-00002C050000}"/>
    <cellStyle name="Standard__Utopia Index Index und Guidance (Deutsch)" xfId="766" xr:uid="{00000000-0005-0000-0000-00002D050000}"/>
    <cellStyle name="Style 1" xfId="476" xr:uid="{00000000-0005-0000-0000-00002E050000}"/>
    <cellStyle name="Sub-section" xfId="1238" xr:uid="{00000000-0005-0000-0000-00002F050000}"/>
    <cellStyle name="SubSectionTitle" xfId="1239" xr:uid="{00000000-0005-0000-0000-000030050000}"/>
    <cellStyle name="Subtotal" xfId="1240" xr:uid="{00000000-0005-0000-0000-000031050000}"/>
    <cellStyle name="Subtotal 2" xfId="1376" xr:uid="{00000000-0005-0000-0000-000032050000}"/>
    <cellStyle name="TableBorder" xfId="1241" xr:uid="{00000000-0005-0000-0000-000033050000}"/>
    <cellStyle name="TableColumnHeader" xfId="1242" xr:uid="{00000000-0005-0000-0000-000034050000}"/>
    <cellStyle name="TableColumnHeader 2" xfId="1377" xr:uid="{00000000-0005-0000-0000-000035050000}"/>
    <cellStyle name="TableHead" xfId="1243" xr:uid="{00000000-0005-0000-0000-000036050000}"/>
    <cellStyle name="Texto de Aviso 2" xfId="477" xr:uid="{00000000-0005-0000-0000-000037050000}"/>
    <cellStyle name="Texto Explicativo 2" xfId="478" xr:uid="{00000000-0005-0000-0000-000038050000}"/>
    <cellStyle name="Tickmark" xfId="479" xr:uid="{00000000-0005-0000-0000-000039050000}"/>
    <cellStyle name="Time" xfId="1244" xr:uid="{00000000-0005-0000-0000-00003A050000}"/>
    <cellStyle name="Title" xfId="1245" xr:uid="{00000000-0005-0000-0000-00003B050000}"/>
    <cellStyle name="Title 2" xfId="480" xr:uid="{00000000-0005-0000-0000-00003C050000}"/>
    <cellStyle name="Title 3" xfId="481" xr:uid="{00000000-0005-0000-0000-00003D050000}"/>
    <cellStyle name="Title1" xfId="482" xr:uid="{00000000-0005-0000-0000-00003E050000}"/>
    <cellStyle name="Titles" xfId="1246" xr:uid="{00000000-0005-0000-0000-00003F050000}"/>
    <cellStyle name="Titulo" xfId="1247" xr:uid="{00000000-0005-0000-0000-000040050000}"/>
    <cellStyle name="Título 2" xfId="483" xr:uid="{00000000-0005-0000-0000-000041050000}"/>
    <cellStyle name="TITULO1" xfId="1248" xr:uid="{00000000-0005-0000-0000-000042050000}"/>
    <cellStyle name="Titulo2" xfId="1249" xr:uid="{00000000-0005-0000-0000-000043050000}"/>
    <cellStyle name="Total 10" xfId="484" xr:uid="{00000000-0005-0000-0000-000044050000}"/>
    <cellStyle name="Total 2" xfId="485" xr:uid="{00000000-0005-0000-0000-000045050000}"/>
    <cellStyle name="Total 2 2" xfId="486" xr:uid="{00000000-0005-0000-0000-000046050000}"/>
    <cellStyle name="Total 3" xfId="487" xr:uid="{00000000-0005-0000-0000-000047050000}"/>
    <cellStyle name="Total 4" xfId="488" xr:uid="{00000000-0005-0000-0000-000048050000}"/>
    <cellStyle name="Total 5" xfId="489" xr:uid="{00000000-0005-0000-0000-000049050000}"/>
    <cellStyle name="Total 6" xfId="490" xr:uid="{00000000-0005-0000-0000-00004A050000}"/>
    <cellStyle name="Total 7" xfId="491" xr:uid="{00000000-0005-0000-0000-00004B050000}"/>
    <cellStyle name="Total 8" xfId="492" xr:uid="{00000000-0005-0000-0000-00004C050000}"/>
    <cellStyle name="Total 9" xfId="493" xr:uid="{00000000-0005-0000-0000-00004D050000}"/>
    <cellStyle name="Tusental (0)_Blad1" xfId="1250" xr:uid="{00000000-0005-0000-0000-00004E050000}"/>
    <cellStyle name="Tusental_Blad1" xfId="1251" xr:uid="{00000000-0005-0000-0000-00004F050000}"/>
    <cellStyle name="user" xfId="494" xr:uid="{00000000-0005-0000-0000-000050050000}"/>
    <cellStyle name="Valuta (0)_Blad1" xfId="1252" xr:uid="{00000000-0005-0000-0000-000051050000}"/>
    <cellStyle name="Valuta_Blad1" xfId="1253" xr:uid="{00000000-0005-0000-0000-000052050000}"/>
    <cellStyle name="Verificar Célula 2" xfId="495" xr:uid="{00000000-0005-0000-0000-000053050000}"/>
    <cellStyle name="Vírgula" xfId="1" builtinId="3"/>
    <cellStyle name="Vírgula 2" xfId="496" xr:uid="{00000000-0005-0000-0000-000055050000}"/>
    <cellStyle name="Vírgula 2 2" xfId="497" xr:uid="{00000000-0005-0000-0000-000056050000}"/>
    <cellStyle name="Vírgula 2 3" xfId="1277" xr:uid="{00000000-0005-0000-0000-000057050000}"/>
    <cellStyle name="Vírgula 3" xfId="498" xr:uid="{00000000-0005-0000-0000-000058050000}"/>
    <cellStyle name="Vírgula 3 2" xfId="767" xr:uid="{00000000-0005-0000-0000-000059050000}"/>
    <cellStyle name="Vírgula 4" xfId="499" xr:uid="{00000000-0005-0000-0000-00005A050000}"/>
    <cellStyle name="Vírgula 4 2" xfId="768" xr:uid="{00000000-0005-0000-0000-00005B050000}"/>
    <cellStyle name="Vírgula 5" xfId="500" xr:uid="{00000000-0005-0000-0000-00005C050000}"/>
    <cellStyle name="Vírgula 6" xfId="501" xr:uid="{00000000-0005-0000-0000-00005D050000}"/>
    <cellStyle name="Währung" xfId="1254" xr:uid="{00000000-0005-0000-0000-00005E050000}"/>
    <cellStyle name="Währung [0]_RESULTS" xfId="502" xr:uid="{00000000-0005-0000-0000-00005F050000}"/>
    <cellStyle name="Währung_RESULTS" xfId="503" xr:uid="{00000000-0005-0000-0000-000060050000}"/>
    <cellStyle name="Warning Text" xfId="1255" xr:uid="{00000000-0005-0000-0000-000061050000}"/>
    <cellStyle name="Warning Text 2" xfId="504" xr:uid="{00000000-0005-0000-0000-000062050000}"/>
    <cellStyle name="Warning Text 3" xfId="505" xr:uid="{00000000-0005-0000-0000-000063050000}"/>
    <cellStyle name="year" xfId="506" xr:uid="{00000000-0005-0000-0000-00006405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2D050"/>
      <color rgb="FFC6E0B4"/>
      <color rgb="FFFFCCCC"/>
      <color rgb="FFFF7C8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5.xml"/><Relationship Id="rId47" Type="http://schemas.openxmlformats.org/officeDocument/2006/relationships/externalLink" Target="externalLinks/externalLink10.xml"/><Relationship Id="rId63" Type="http://schemas.openxmlformats.org/officeDocument/2006/relationships/externalLink" Target="externalLinks/externalLink26.xml"/><Relationship Id="rId68" Type="http://schemas.openxmlformats.org/officeDocument/2006/relationships/externalLink" Target="externalLinks/externalLink31.xml"/><Relationship Id="rId84" Type="http://schemas.openxmlformats.org/officeDocument/2006/relationships/customXml" Target="../customXml/item2.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externalLink" Target="externalLinks/externalLink16.xml"/><Relationship Id="rId58" Type="http://schemas.openxmlformats.org/officeDocument/2006/relationships/externalLink" Target="externalLinks/externalLink21.xml"/><Relationship Id="rId74" Type="http://schemas.openxmlformats.org/officeDocument/2006/relationships/externalLink" Target="externalLinks/externalLink37.xml"/><Relationship Id="rId79" Type="http://schemas.openxmlformats.org/officeDocument/2006/relationships/theme" Target="theme/theme1.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externalLink" Target="externalLinks/externalLink11.xml"/><Relationship Id="rId56" Type="http://schemas.openxmlformats.org/officeDocument/2006/relationships/externalLink" Target="externalLinks/externalLink19.xml"/><Relationship Id="rId64" Type="http://schemas.openxmlformats.org/officeDocument/2006/relationships/externalLink" Target="externalLinks/externalLink27.xml"/><Relationship Id="rId69" Type="http://schemas.openxmlformats.org/officeDocument/2006/relationships/externalLink" Target="externalLinks/externalLink32.xml"/><Relationship Id="rId77" Type="http://schemas.openxmlformats.org/officeDocument/2006/relationships/externalLink" Target="externalLinks/externalLink40.xml"/><Relationship Id="rId8" Type="http://schemas.openxmlformats.org/officeDocument/2006/relationships/worksheet" Target="worksheets/sheet8.xml"/><Relationship Id="rId51" Type="http://schemas.openxmlformats.org/officeDocument/2006/relationships/externalLink" Target="externalLinks/externalLink14.xml"/><Relationship Id="rId72" Type="http://schemas.openxmlformats.org/officeDocument/2006/relationships/externalLink" Target="externalLinks/externalLink35.xml"/><Relationship Id="rId80" Type="http://schemas.openxmlformats.org/officeDocument/2006/relationships/styles" Target="styles.xml"/><Relationship Id="rId85"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externalLink" Target="externalLinks/externalLink9.xml"/><Relationship Id="rId59" Type="http://schemas.openxmlformats.org/officeDocument/2006/relationships/externalLink" Target="externalLinks/externalLink22.xml"/><Relationship Id="rId67" Type="http://schemas.openxmlformats.org/officeDocument/2006/relationships/externalLink" Target="externalLinks/externalLink30.xml"/><Relationship Id="rId20" Type="http://schemas.openxmlformats.org/officeDocument/2006/relationships/worksheet" Target="worksheets/sheet20.xml"/><Relationship Id="rId41" Type="http://schemas.openxmlformats.org/officeDocument/2006/relationships/externalLink" Target="externalLinks/externalLink4.xml"/><Relationship Id="rId54" Type="http://schemas.openxmlformats.org/officeDocument/2006/relationships/externalLink" Target="externalLinks/externalLink17.xml"/><Relationship Id="rId62" Type="http://schemas.openxmlformats.org/officeDocument/2006/relationships/externalLink" Target="externalLinks/externalLink25.xml"/><Relationship Id="rId70" Type="http://schemas.openxmlformats.org/officeDocument/2006/relationships/externalLink" Target="externalLinks/externalLink33.xml"/><Relationship Id="rId75" Type="http://schemas.openxmlformats.org/officeDocument/2006/relationships/externalLink" Target="externalLinks/externalLink38.xml"/><Relationship Id="rId83"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2.xml"/><Relationship Id="rId57" Type="http://schemas.openxmlformats.org/officeDocument/2006/relationships/externalLink" Target="externalLinks/externalLink20.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7.xml"/><Relationship Id="rId52" Type="http://schemas.openxmlformats.org/officeDocument/2006/relationships/externalLink" Target="externalLinks/externalLink15.xml"/><Relationship Id="rId60" Type="http://schemas.openxmlformats.org/officeDocument/2006/relationships/externalLink" Target="externalLinks/externalLink23.xml"/><Relationship Id="rId65" Type="http://schemas.openxmlformats.org/officeDocument/2006/relationships/externalLink" Target="externalLinks/externalLink28.xml"/><Relationship Id="rId73" Type="http://schemas.openxmlformats.org/officeDocument/2006/relationships/externalLink" Target="externalLinks/externalLink36.xml"/><Relationship Id="rId78" Type="http://schemas.openxmlformats.org/officeDocument/2006/relationships/externalLink" Target="externalLinks/externalLink41.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2.xml"/><Relationship Id="rId34" Type="http://schemas.openxmlformats.org/officeDocument/2006/relationships/worksheet" Target="worksheets/sheet34.xml"/><Relationship Id="rId50" Type="http://schemas.openxmlformats.org/officeDocument/2006/relationships/externalLink" Target="externalLinks/externalLink13.xml"/><Relationship Id="rId55" Type="http://schemas.openxmlformats.org/officeDocument/2006/relationships/externalLink" Target="externalLinks/externalLink18.xml"/><Relationship Id="rId76" Type="http://schemas.openxmlformats.org/officeDocument/2006/relationships/externalLink" Target="externalLinks/externalLink39.xml"/><Relationship Id="rId7" Type="http://schemas.openxmlformats.org/officeDocument/2006/relationships/worksheet" Target="worksheets/sheet7.xml"/><Relationship Id="rId71" Type="http://schemas.openxmlformats.org/officeDocument/2006/relationships/externalLink" Target="externalLinks/externalLink34.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externalLink" Target="externalLinks/externalLink3.xml"/><Relationship Id="rId45" Type="http://schemas.openxmlformats.org/officeDocument/2006/relationships/externalLink" Target="externalLinks/externalLink8.xml"/><Relationship Id="rId66" Type="http://schemas.openxmlformats.org/officeDocument/2006/relationships/externalLink" Target="externalLinks/externalLink29.xml"/><Relationship Id="rId61" Type="http://schemas.openxmlformats.org/officeDocument/2006/relationships/externalLink" Target="externalLinks/externalLink24.xml"/><Relationship Id="rId8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esvios%20SE\desvios%202011\REN%20SA\gerardo\RELAT&#211;RIO%20ERSE%202008\Areatrab\Trabalho%20-%20Miguel%20Monraia\ERSE\Imobilizado\Subven&#231;&#245;es\2002\AMT%20SUBV%20EXERC%2020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svios%20SE\desvios%202011\REN%20SA\Relat&#243;rio%20de%20Controlo%20Or&#231;amental\Relat&#243;rio%20Junho\Oferta%20e%20procura%20reais_20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Areatrab\Carolina\Areatrab\Carolina\Modelos_Proposta_Tarifas_REN\Setembro%202002\Inputs\quadro21setembro20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isboa02\CG\or&#231;amento%202003\Vers&#227;o%20Final(16Dez)\Or&#231;amento2003%2030dez%20c%20corr.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esvios%20SE\desvios%202011\REN%20SA\Documents%20and%20Settings\e401700\Local%20Settings\Temporary%20Internet%20Files\Content.Outlook\4H4W51DS\OR&#199;AMENTO\2005\40171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esvios%20SE\desvios%202011\REN%20SA\or&#231;amento%202003\Vers&#227;o%20Final(16Dez)\Or&#231;amento2003%2030dez%20c%20cor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esvios%20SE\desvios%202011\REN%20SA\Temp\notesF18FF2\Santander\BP_REN_Global_Draft_200701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esvios%20SE\desvios%202011\REN%20SA\gestinfe\cae\CAE_02.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Modelo%20Economico%20Cogera&#231;&#227;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Relat&#243;rio%20de%20Controlo%20Or&#231;amental\2004\OUT04\Relat&#243;rio%20out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acavem00\acsep\gestinfe\cae\CAE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centivos/Incentivo%20&#224;%20extens&#227;o%20de%20vida%20&#250;til/2014/Linhas/acompanhamento_linhas.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acavem00\ACSEP\gestinfe\mes\bal\2003\Balcom0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esvios%20SE\desvios%202011\REN%20SA\Temp\notes6030C8\Balcom0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esvios%20SE\desvios%202011\REN%20SA\OR&#199;AMENTOS%20REN\Or&#231;amento%20p&#170;%202006\vers&#227;o%20final%20dez05\Or&#231;amento%20da%20REN%202006%20(VFinal-Dez0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adata\e401602\Microsoft\Excel\Custos_refer&#234;ncia_2010_Actual%20Dez201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X:\ORCAM\2000\ORCAM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esvios%20SE\desvios%202011\REN%20SA\SAP\0Versao21Jul04\Relat&#243;rio%20out04(3&#170;%20vers&#227;o%20dos%20desvio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esvios%20SE\desvios%202011\REN%20SA\Areatrab\Carolina\Areatrab\Carolina\Modelos_Proposta_Tarifas_REN\Abril_2002\ORCAM03_0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esvios%20SE\desvios%202011\REN%20SA\REN\DR_orc2007_Carolin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R:\Desvios%20SE\desvios%202011\base%20de%20activos\V4\Custos_refer&#234;ncia_2009_Dez2011%20v4.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ww.erse.pt/COMUM/Tarifas%20SE/Tarifas2013/REN_EDP/REN_Custos_refer&#234;ncia_GeradorERSE_2009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ncentivos\Incentivo%20&#224;%20extens&#227;o%20de%20vida%20&#250;til\2014\Linhas\acompanhamento_linhas.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Desvios%20SE\desvios%202011\REN%20SA\OR&#199;AMENTOS%20REN\Or&#231;amento%20p&#170;%202006\vers&#227;o%20inicial%20jul05\Or&#231;amento%20da%20REN%202006%20(JUL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www.erse.pt/Tarifas%20Electricidade/Tarifas%202014/Informa&#231;&#227;o%20REN/ERSE%20Junho%202013/Mapas_informacao%20previsional_2013.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COMUM/Electricidade/Normas%20complementares%20do%20SE/Normas%202022/Normas%20propostas/REN+Enondas/ren-sa_-norma-2_informa&#231;&#227;o-previsional_revDFE.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4200_REN_Atl&#226;ntico/10_Outubro/TITULOS/TIT96/TIT0796/CARTEI~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4200_REN_Atl&#226;ntico\10_Outubro\TITULOS\TIT96\TIT0796\CARTEI~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o365ren-my.sharepoint.com/4200_REN_Atl&#226;ntico/10_Outubro/TITULOS/TIT96/TIT0796/CARTEI~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www.erse.pt/4200_REN_Atl&#226;ntico/10_Outubro/TITULOS/TIT96/TIT0796/CARTEI~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Desvios%20SE\desvios%202011\REN%20SA\IPO\informa&#231;&#227;o%20a%20enviar_1Set-ultima%20vers&#227;o\HIP%20com%20CAE_v3.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SimTVCF_ELE_2008_NT_BTE_v1.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acavem03\GRT\4200_REN_Atl&#226;ntico\10_Outubro\TITULOS\TIT96\TIT0796\CARTEI~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esvios%20SE\desvios%202011\REN%20SA\Relat&#243;rio%20de%20Controlo%20Or&#231;amental\2006\AGO06\Investimento-AGO0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Areas_de_trabalho/Regulamentacao_Sector_Eletrico/revisaonormas2022/Documentos%20Partilhados/Pr&#233;%20Consulta%20de%20Interessados/DIR/ren-sa_norma-2_informa&#231;&#227;o-real%20DIR.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Areas_de_trabalho/Regulamentacao_Sector_Eletrico/Reviso%20Normas%202024/Pr&#233;%20Consulta%20de%20Interessados/DIR/REN/ren-sa_norma-2_informa&#231;&#227;o-real_revist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esvios%20SE\desvios%202011\REN%20SA\Areatrab\Carolina\Areatrab\Carolina\Modelos_Proposta_Tarifas_REN\Setembro%202002\Inputs\quadro21setembro20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esvios%20SE\desvios%202011\REN%20SA\Areatrab\Modelos_Proposta_Tarifas_REN\Junho_2004\INPUTS_CSEP\Copiar%20de%20quadro21automatico_200507_mai_06_04.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PRE_Real-Estim-Prev_2011-06-15.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esvios%20SE\desvios%202011\REN%20SA\Sistema%20Informa&#231;&#227;o\Informa&#231;&#227;o%20F&#237;sica\Produ&#231;&#227;o\Produ&#231;&#227;o\Diagrama%20carga%20dia%20pont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isboa02\CG\Relat&#243;rio%20de%20Controlo%20Or&#231;amental\Relat&#243;rio%20Junho\Oferta%20e%20procura%20reais_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Trabalho"/>
    </sheetNames>
    <sheetDataSet>
      <sheetData sheetId="0">
        <row r="2">
          <cell r="A2" t="str">
            <v>8968</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dados"/>
    </sheetNames>
    <sheetDataSet>
      <sheetData sheetId="0" refreshError="1"/>
      <sheetData sheetId="1" refreshError="1">
        <row r="1">
          <cell r="C1">
            <v>6</v>
          </cell>
        </row>
        <row r="6">
          <cell r="D6" t="str">
            <v>c_HIDR</v>
          </cell>
          <cell r="F6">
            <v>2230.5976409999998</v>
          </cell>
          <cell r="G6">
            <v>1865.4819259999995</v>
          </cell>
          <cell r="H6">
            <v>1986.6305889999999</v>
          </cell>
          <cell r="I6">
            <v>1499.5845659999998</v>
          </cell>
          <cell r="J6">
            <v>983.95572899999979</v>
          </cell>
          <cell r="K6">
            <v>562.07098099999996</v>
          </cell>
          <cell r="L6">
            <v>0</v>
          </cell>
          <cell r="M6">
            <v>0</v>
          </cell>
          <cell r="N6">
            <v>0</v>
          </cell>
          <cell r="O6">
            <v>0</v>
          </cell>
          <cell r="P6">
            <v>0</v>
          </cell>
          <cell r="Q6">
            <v>0</v>
          </cell>
          <cell r="AJ6">
            <v>9654.4953260000002</v>
          </cell>
        </row>
        <row r="8">
          <cell r="D8" t="str">
            <v>c_CTO</v>
          </cell>
          <cell r="F8">
            <v>0</v>
          </cell>
          <cell r="G8">
            <v>0</v>
          </cell>
          <cell r="H8">
            <v>0</v>
          </cell>
          <cell r="I8">
            <v>0</v>
          </cell>
          <cell r="J8">
            <v>0</v>
          </cell>
          <cell r="K8">
            <v>0</v>
          </cell>
          <cell r="L8">
            <v>0</v>
          </cell>
          <cell r="M8">
            <v>0</v>
          </cell>
          <cell r="N8">
            <v>0</v>
          </cell>
          <cell r="O8">
            <v>0</v>
          </cell>
          <cell r="P8">
            <v>0</v>
          </cell>
          <cell r="Q8">
            <v>0</v>
          </cell>
          <cell r="AJ8">
            <v>12.768839999999999</v>
          </cell>
        </row>
        <row r="9">
          <cell r="D9" t="str">
            <v>c_CCG</v>
          </cell>
          <cell r="F9">
            <v>35.2928</v>
          </cell>
          <cell r="G9">
            <v>25.076499999999999</v>
          </cell>
          <cell r="H9">
            <v>47.319400000000002</v>
          </cell>
          <cell r="I9">
            <v>3.3934000000000002</v>
          </cell>
          <cell r="J9">
            <v>15.776899999999999</v>
          </cell>
          <cell r="K9">
            <v>141.32670000000002</v>
          </cell>
          <cell r="L9">
            <v>0</v>
          </cell>
          <cell r="M9">
            <v>0</v>
          </cell>
          <cell r="N9">
            <v>0</v>
          </cell>
          <cell r="O9">
            <v>0</v>
          </cell>
          <cell r="P9">
            <v>0</v>
          </cell>
          <cell r="Q9">
            <v>0</v>
          </cell>
          <cell r="AJ9">
            <v>1285.4269999999999</v>
          </cell>
        </row>
        <row r="10">
          <cell r="D10" t="str">
            <v>c_CBR</v>
          </cell>
          <cell r="F10">
            <v>6.7276800000000003</v>
          </cell>
          <cell r="G10">
            <v>7.9982799999999994</v>
          </cell>
          <cell r="H10">
            <v>11.467409999999999</v>
          </cell>
          <cell r="I10">
            <v>7.3086899999999995</v>
          </cell>
          <cell r="J10">
            <v>9.5121699999999993</v>
          </cell>
          <cell r="K10">
            <v>23.938320000000001</v>
          </cell>
          <cell r="L10">
            <v>0</v>
          </cell>
          <cell r="M10">
            <v>0</v>
          </cell>
          <cell r="N10">
            <v>0</v>
          </cell>
          <cell r="O10">
            <v>0</v>
          </cell>
          <cell r="P10">
            <v>0</v>
          </cell>
          <cell r="Q10">
            <v>0</v>
          </cell>
          <cell r="AJ10">
            <v>180.29669999999999</v>
          </cell>
        </row>
        <row r="11">
          <cell r="D11" t="str">
            <v>c_CSB</v>
          </cell>
          <cell r="F11">
            <v>106.4572</v>
          </cell>
          <cell r="G11">
            <v>71.931100000000001</v>
          </cell>
          <cell r="H11">
            <v>82.441999999999993</v>
          </cell>
          <cell r="I11">
            <v>2.5030999999999999</v>
          </cell>
          <cell r="J11">
            <v>113.9646</v>
          </cell>
          <cell r="K11">
            <v>383.17140000000001</v>
          </cell>
          <cell r="L11">
            <v>0</v>
          </cell>
          <cell r="M11">
            <v>0</v>
          </cell>
          <cell r="N11">
            <v>0</v>
          </cell>
          <cell r="O11">
            <v>0</v>
          </cell>
          <cell r="P11">
            <v>0</v>
          </cell>
          <cell r="Q11">
            <v>0</v>
          </cell>
          <cell r="AJ11">
            <v>3218.1948000000002</v>
          </cell>
        </row>
        <row r="12">
          <cell r="D12" t="str">
            <v>c_CSN</v>
          </cell>
          <cell r="F12">
            <v>569.20719999999994</v>
          </cell>
          <cell r="G12">
            <v>529.32799999999997</v>
          </cell>
          <cell r="H12">
            <v>625.94550000000004</v>
          </cell>
          <cell r="I12">
            <v>663.71759999999995</v>
          </cell>
          <cell r="J12">
            <v>868.17059999999992</v>
          </cell>
          <cell r="K12">
            <v>830.55290000000002</v>
          </cell>
          <cell r="L12">
            <v>0</v>
          </cell>
          <cell r="M12">
            <v>0</v>
          </cell>
          <cell r="N12">
            <v>0</v>
          </cell>
          <cell r="O12">
            <v>0</v>
          </cell>
          <cell r="P12">
            <v>0</v>
          </cell>
          <cell r="Q12">
            <v>0</v>
          </cell>
          <cell r="AJ12">
            <v>9103.9365500000004</v>
          </cell>
        </row>
        <row r="13">
          <cell r="D13" t="str">
            <v>c_TG</v>
          </cell>
          <cell r="F13">
            <v>4.4697300000000002</v>
          </cell>
          <cell r="G13">
            <v>2.7044200000000003</v>
          </cell>
          <cell r="H13">
            <v>1.8414600000000001</v>
          </cell>
          <cell r="I13">
            <v>1.4000000000000001E-4</v>
          </cell>
          <cell r="J13">
            <v>3.0336100000000004</v>
          </cell>
          <cell r="K13">
            <v>1.0715999999999999</v>
          </cell>
          <cell r="L13">
            <v>0</v>
          </cell>
          <cell r="M13">
            <v>0</v>
          </cell>
          <cell r="N13">
            <v>0</v>
          </cell>
          <cell r="O13">
            <v>0</v>
          </cell>
          <cell r="P13">
            <v>0</v>
          </cell>
          <cell r="Q13">
            <v>0</v>
          </cell>
          <cell r="AJ13">
            <v>39.954059999999998</v>
          </cell>
        </row>
        <row r="14">
          <cell r="F14">
            <v>0.64766999999999997</v>
          </cell>
          <cell r="G14">
            <v>0.56725000000000003</v>
          </cell>
          <cell r="H14">
            <v>1.0016499999999999</v>
          </cell>
          <cell r="I14">
            <v>1.4000000000000001E-4</v>
          </cell>
          <cell r="J14">
            <v>1.13741</v>
          </cell>
          <cell r="K14">
            <v>0.74042999999999992</v>
          </cell>
          <cell r="L14">
            <v>0</v>
          </cell>
          <cell r="M14">
            <v>0</v>
          </cell>
          <cell r="N14">
            <v>0</v>
          </cell>
          <cell r="O14">
            <v>0</v>
          </cell>
          <cell r="P14">
            <v>0</v>
          </cell>
          <cell r="Q14">
            <v>0</v>
          </cell>
          <cell r="AJ14">
            <v>11.034819999999998</v>
          </cell>
        </row>
        <row r="15">
          <cell r="F15">
            <v>3.82206</v>
          </cell>
          <cell r="G15">
            <v>2.1371700000000002</v>
          </cell>
          <cell r="H15">
            <v>0.83981000000000006</v>
          </cell>
          <cell r="I15">
            <v>0</v>
          </cell>
          <cell r="J15">
            <v>1.8962000000000001</v>
          </cell>
          <cell r="K15">
            <v>0.33117000000000002</v>
          </cell>
          <cell r="L15">
            <v>0</v>
          </cell>
          <cell r="M15">
            <v>0</v>
          </cell>
          <cell r="N15">
            <v>0</v>
          </cell>
          <cell r="O15">
            <v>0</v>
          </cell>
          <cell r="P15">
            <v>0</v>
          </cell>
          <cell r="Q15">
            <v>0</v>
          </cell>
          <cell r="AJ15">
            <v>28.919240000000002</v>
          </cell>
        </row>
        <row r="16">
          <cell r="D16" t="str">
            <v>c_CPG</v>
          </cell>
          <cell r="F16">
            <v>221.11109999999999</v>
          </cell>
          <cell r="G16">
            <v>198.4537</v>
          </cell>
          <cell r="H16">
            <v>200.62320000000003</v>
          </cell>
          <cell r="I16">
            <v>201.1884</v>
          </cell>
          <cell r="J16">
            <v>308.49715000000003</v>
          </cell>
          <cell r="K16">
            <v>344.7679</v>
          </cell>
          <cell r="L16">
            <v>0</v>
          </cell>
          <cell r="M16">
            <v>0</v>
          </cell>
          <cell r="N16">
            <v>0</v>
          </cell>
          <cell r="O16">
            <v>0</v>
          </cell>
          <cell r="P16">
            <v>0</v>
          </cell>
          <cell r="Q16">
            <v>0</v>
          </cell>
          <cell r="AJ16">
            <v>4603.2748000000001</v>
          </cell>
        </row>
        <row r="17">
          <cell r="D17" t="str">
            <v>c_CTG</v>
          </cell>
          <cell r="F17">
            <v>168.77099999999999</v>
          </cell>
          <cell r="G17">
            <v>125.5873</v>
          </cell>
          <cell r="H17">
            <v>121.7325</v>
          </cell>
          <cell r="I17">
            <v>543.69490000000008</v>
          </cell>
          <cell r="J17">
            <v>690.4873</v>
          </cell>
          <cell r="K17">
            <v>662.6943</v>
          </cell>
          <cell r="L17">
            <v>0</v>
          </cell>
          <cell r="M17">
            <v>0</v>
          </cell>
          <cell r="N17">
            <v>0</v>
          </cell>
          <cell r="O17">
            <v>0</v>
          </cell>
          <cell r="P17">
            <v>0</v>
          </cell>
          <cell r="Q17">
            <v>0</v>
          </cell>
          <cell r="AJ17">
            <v>5903.2302000000009</v>
          </cell>
        </row>
        <row r="18">
          <cell r="AJ18">
            <v>0</v>
          </cell>
        </row>
        <row r="19">
          <cell r="D19" t="str">
            <v>c_PRE</v>
          </cell>
          <cell r="F19">
            <v>290.21394321500003</v>
          </cell>
          <cell r="G19">
            <v>258.41141977899997</v>
          </cell>
          <cell r="H19">
            <v>216.61892481000001</v>
          </cell>
          <cell r="I19">
            <v>300.24273520899999</v>
          </cell>
          <cell r="J19">
            <v>224.80672534399997</v>
          </cell>
          <cell r="K19">
            <v>168.888754955</v>
          </cell>
          <cell r="L19">
            <v>174.34</v>
          </cell>
          <cell r="M19">
            <v>169.99</v>
          </cell>
          <cell r="N19">
            <v>169.55</v>
          </cell>
          <cell r="O19">
            <v>185.67</v>
          </cell>
          <cell r="P19">
            <v>215.39</v>
          </cell>
          <cell r="Q19">
            <v>235.26</v>
          </cell>
          <cell r="AJ19">
            <v>2456.2657799799999</v>
          </cell>
        </row>
        <row r="21">
          <cell r="D21" t="str">
            <v>c_IMP</v>
          </cell>
          <cell r="F21">
            <v>9.7910000000000004</v>
          </cell>
          <cell r="G21">
            <v>36.164999999999999</v>
          </cell>
          <cell r="H21">
            <v>68.406999999999996</v>
          </cell>
          <cell r="I21">
            <v>0</v>
          </cell>
          <cell r="J21">
            <v>23.606999999999999</v>
          </cell>
          <cell r="K21">
            <v>78.436999999999998</v>
          </cell>
          <cell r="L21">
            <v>0</v>
          </cell>
          <cell r="M21">
            <v>0</v>
          </cell>
          <cell r="N21">
            <v>0</v>
          </cell>
          <cell r="O21">
            <v>0</v>
          </cell>
          <cell r="P21">
            <v>0</v>
          </cell>
          <cell r="Q21">
            <v>0</v>
          </cell>
          <cell r="AJ21">
            <v>1358.9340000000004</v>
          </cell>
        </row>
        <row r="22">
          <cell r="F22">
            <v>21.338999999999999</v>
          </cell>
          <cell r="G22">
            <v>40.994</v>
          </cell>
          <cell r="H22">
            <v>75.820999999999998</v>
          </cell>
          <cell r="I22">
            <v>8.3919999999999995</v>
          </cell>
          <cell r="J22">
            <v>32.527000000000001</v>
          </cell>
          <cell r="K22">
            <v>87.388999999999996</v>
          </cell>
          <cell r="L22">
            <v>0</v>
          </cell>
          <cell r="M22">
            <v>0</v>
          </cell>
          <cell r="N22">
            <v>0</v>
          </cell>
          <cell r="O22">
            <v>0</v>
          </cell>
          <cell r="P22">
            <v>0</v>
          </cell>
          <cell r="Q22">
            <v>0</v>
          </cell>
          <cell r="AJ22">
            <v>1496.6709999999998</v>
          </cell>
        </row>
        <row r="23">
          <cell r="D23" t="str">
            <v>c_DSV</v>
          </cell>
          <cell r="F23">
            <v>11.547999999999998</v>
          </cell>
          <cell r="G23">
            <v>4.8290000000000006</v>
          </cell>
          <cell r="H23">
            <v>7.4140000000000015</v>
          </cell>
          <cell r="I23">
            <v>8.3919999999999995</v>
          </cell>
          <cell r="J23">
            <v>8.9200000000000017</v>
          </cell>
          <cell r="K23">
            <v>8.9519999999999982</v>
          </cell>
          <cell r="L23">
            <v>0</v>
          </cell>
          <cell r="M23">
            <v>0</v>
          </cell>
          <cell r="N23">
            <v>0</v>
          </cell>
          <cell r="O23">
            <v>0</v>
          </cell>
          <cell r="P23">
            <v>0</v>
          </cell>
          <cell r="Q23">
            <v>0</v>
          </cell>
          <cell r="AJ23">
            <v>137.73700000000005</v>
          </cell>
        </row>
        <row r="24">
          <cell r="D24" t="str">
            <v>C_NV</v>
          </cell>
          <cell r="F24">
            <v>0</v>
          </cell>
          <cell r="G24">
            <v>0</v>
          </cell>
          <cell r="H24">
            <v>0</v>
          </cell>
          <cell r="I24">
            <v>5.6162000000000001</v>
          </cell>
          <cell r="J24">
            <v>5.1352000000000002</v>
          </cell>
          <cell r="K24">
            <v>3.5921999999999996</v>
          </cell>
          <cell r="L24">
            <v>0</v>
          </cell>
          <cell r="M24">
            <v>0</v>
          </cell>
          <cell r="N24">
            <v>0</v>
          </cell>
          <cell r="O24">
            <v>0</v>
          </cell>
          <cell r="P24">
            <v>0</v>
          </cell>
          <cell r="Q24">
            <v>0</v>
          </cell>
          <cell r="AJ24">
            <v>7.6842999999999995</v>
          </cell>
        </row>
        <row r="25">
          <cell r="D25" t="str">
            <v>C_NVDSV</v>
          </cell>
          <cell r="F25">
            <v>8.5719530000000006</v>
          </cell>
          <cell r="G25">
            <v>6.5326599999999999</v>
          </cell>
          <cell r="H25">
            <v>7.734128000000001</v>
          </cell>
          <cell r="I25">
            <v>2.720783</v>
          </cell>
          <cell r="J25">
            <v>2.596152</v>
          </cell>
          <cell r="K25">
            <v>2.7975699999999999</v>
          </cell>
          <cell r="L25">
            <v>0</v>
          </cell>
          <cell r="M25">
            <v>0</v>
          </cell>
          <cell r="N25">
            <v>0</v>
          </cell>
          <cell r="O25">
            <v>0</v>
          </cell>
          <cell r="P25">
            <v>0</v>
          </cell>
          <cell r="Q25">
            <v>0</v>
          </cell>
          <cell r="AJ25">
            <v>63.988379056999996</v>
          </cell>
        </row>
        <row r="28">
          <cell r="F28" t="str">
            <v>JAN</v>
          </cell>
          <cell r="G28" t="str">
            <v>FEV</v>
          </cell>
          <cell r="H28" t="str">
            <v>MAR</v>
          </cell>
          <cell r="I28" t="str">
            <v>ABR</v>
          </cell>
          <cell r="J28" t="str">
            <v>MAI</v>
          </cell>
          <cell r="K28" t="str">
            <v>JUN</v>
          </cell>
          <cell r="L28" t="str">
            <v>JUL</v>
          </cell>
          <cell r="M28" t="str">
            <v>AGO</v>
          </cell>
          <cell r="N28" t="str">
            <v>SET</v>
          </cell>
          <cell r="O28" t="str">
            <v>OUT</v>
          </cell>
          <cell r="P28" t="str">
            <v>NOV</v>
          </cell>
          <cell r="Q28" t="str">
            <v>DEZ</v>
          </cell>
          <cell r="AJ28">
            <v>0</v>
          </cell>
        </row>
        <row r="29">
          <cell r="D29" t="str">
            <v>ef_HIDR</v>
          </cell>
          <cell r="F29">
            <v>7712250.9790000003</v>
          </cell>
          <cell r="G29">
            <v>7723055.0659999996</v>
          </cell>
          <cell r="H29">
            <v>7723636.2359999996</v>
          </cell>
          <cell r="I29">
            <v>7760296.9040000001</v>
          </cell>
          <cell r="J29">
            <v>7970478.7939999998</v>
          </cell>
          <cell r="K29">
            <v>7908896.9639999997</v>
          </cell>
          <cell r="L29">
            <v>0</v>
          </cell>
          <cell r="M29">
            <v>0</v>
          </cell>
          <cell r="N29">
            <v>0</v>
          </cell>
          <cell r="O29">
            <v>0</v>
          </cell>
          <cell r="P29">
            <v>0</v>
          </cell>
          <cell r="Q29">
            <v>0</v>
          </cell>
          <cell r="AJ29">
            <v>92343046.773000002</v>
          </cell>
        </row>
        <row r="31">
          <cell r="D31" t="str">
            <v>ef_CTO</v>
          </cell>
          <cell r="F31">
            <v>132479.655</v>
          </cell>
          <cell r="G31">
            <v>132864.83100000001</v>
          </cell>
          <cell r="H31">
            <v>132977.59</v>
          </cell>
          <cell r="I31">
            <v>134065.853</v>
          </cell>
          <cell r="J31">
            <v>135031.28200000001</v>
          </cell>
          <cell r="K31">
            <v>135706.592</v>
          </cell>
          <cell r="L31">
            <v>0</v>
          </cell>
          <cell r="M31">
            <v>0</v>
          </cell>
          <cell r="N31">
            <v>0</v>
          </cell>
          <cell r="O31">
            <v>0</v>
          </cell>
          <cell r="P31">
            <v>0</v>
          </cell>
          <cell r="Q31">
            <v>0</v>
          </cell>
          <cell r="AJ31">
            <v>1541220.2439999999</v>
          </cell>
        </row>
        <row r="32">
          <cell r="D32" t="str">
            <v>ef_CCG</v>
          </cell>
          <cell r="F32">
            <v>1465231.0530000001</v>
          </cell>
          <cell r="G32">
            <v>1469903.7849999999</v>
          </cell>
          <cell r="H32">
            <v>1478247.4920000001</v>
          </cell>
          <cell r="I32">
            <v>1489725.7150000001</v>
          </cell>
          <cell r="J32">
            <v>1497915.9140000001</v>
          </cell>
          <cell r="K32">
            <v>1502746.7409999999</v>
          </cell>
          <cell r="L32">
            <v>0</v>
          </cell>
          <cell r="M32">
            <v>0</v>
          </cell>
          <cell r="N32">
            <v>0</v>
          </cell>
          <cell r="O32">
            <v>0</v>
          </cell>
          <cell r="P32">
            <v>0</v>
          </cell>
          <cell r="Q32">
            <v>0</v>
          </cell>
          <cell r="AJ32">
            <v>17674613.206999999</v>
          </cell>
        </row>
        <row r="33">
          <cell r="D33" t="str">
            <v>ef_CBR</v>
          </cell>
          <cell r="F33">
            <v>347930.71799999999</v>
          </cell>
          <cell r="G33">
            <v>338627.27100000001</v>
          </cell>
          <cell r="H33">
            <v>334782.94200000004</v>
          </cell>
          <cell r="I33">
            <v>345129.95300000004</v>
          </cell>
          <cell r="J33">
            <v>349795.55499999999</v>
          </cell>
          <cell r="K33">
            <v>359791.05200000003</v>
          </cell>
          <cell r="L33">
            <v>0</v>
          </cell>
          <cell r="M33">
            <v>0</v>
          </cell>
          <cell r="N33">
            <v>0</v>
          </cell>
          <cell r="O33">
            <v>0</v>
          </cell>
          <cell r="P33">
            <v>0</v>
          </cell>
          <cell r="Q33">
            <v>0</v>
          </cell>
          <cell r="AJ33">
            <v>4233797.17</v>
          </cell>
        </row>
        <row r="34">
          <cell r="F34">
            <v>347624.36499999999</v>
          </cell>
          <cell r="G34">
            <v>338320.91800000001</v>
          </cell>
          <cell r="H34">
            <v>334470.03100000002</v>
          </cell>
          <cell r="I34">
            <v>344817.04200000002</v>
          </cell>
          <cell r="J34">
            <v>349482.64399999997</v>
          </cell>
          <cell r="K34">
            <v>359478.141</v>
          </cell>
          <cell r="L34">
            <v>0</v>
          </cell>
          <cell r="M34">
            <v>0</v>
          </cell>
          <cell r="N34">
            <v>0</v>
          </cell>
          <cell r="O34">
            <v>0</v>
          </cell>
          <cell r="P34">
            <v>0</v>
          </cell>
          <cell r="Q34">
            <v>0</v>
          </cell>
          <cell r="AJ34">
            <v>4230186.3960000006</v>
          </cell>
        </row>
        <row r="35">
          <cell r="F35">
            <v>306.35300000000001</v>
          </cell>
          <cell r="G35">
            <v>306.35300000000001</v>
          </cell>
          <cell r="H35">
            <v>312.911</v>
          </cell>
          <cell r="I35">
            <v>312.911</v>
          </cell>
          <cell r="J35">
            <v>312.911</v>
          </cell>
          <cell r="K35">
            <v>312.911</v>
          </cell>
          <cell r="L35">
            <v>0</v>
          </cell>
          <cell r="M35">
            <v>0</v>
          </cell>
          <cell r="N35">
            <v>0</v>
          </cell>
          <cell r="O35">
            <v>0</v>
          </cell>
          <cell r="P35">
            <v>0</v>
          </cell>
          <cell r="Q35">
            <v>0</v>
          </cell>
          <cell r="AJ35">
            <v>3610.7740000000003</v>
          </cell>
        </row>
        <row r="36">
          <cell r="D36" t="str">
            <v>ef_CSB</v>
          </cell>
          <cell r="F36">
            <v>1559587.594</v>
          </cell>
          <cell r="G36">
            <v>1566458.969</v>
          </cell>
          <cell r="H36">
            <v>1570542.943</v>
          </cell>
          <cell r="I36">
            <v>1581967.4890000001</v>
          </cell>
          <cell r="J36">
            <v>1594594.42</v>
          </cell>
          <cell r="K36">
            <v>1616076.77</v>
          </cell>
          <cell r="L36">
            <v>0</v>
          </cell>
          <cell r="M36">
            <v>0</v>
          </cell>
          <cell r="N36">
            <v>0</v>
          </cell>
          <cell r="O36">
            <v>0</v>
          </cell>
          <cell r="P36">
            <v>0</v>
          </cell>
          <cell r="Q36">
            <v>0</v>
          </cell>
          <cell r="AJ36">
            <v>18378245.670000006</v>
          </cell>
        </row>
        <row r="37">
          <cell r="D37" t="str">
            <v>ef_CSN</v>
          </cell>
          <cell r="F37">
            <v>2482728.2080000001</v>
          </cell>
          <cell r="G37">
            <v>2480768.7829999998</v>
          </cell>
          <cell r="H37">
            <v>2476889.2560000001</v>
          </cell>
          <cell r="I37">
            <v>2489736.4020000002</v>
          </cell>
          <cell r="J37">
            <v>2505706.2719999999</v>
          </cell>
          <cell r="K37">
            <v>2519741.9780000001</v>
          </cell>
          <cell r="L37">
            <v>0</v>
          </cell>
          <cell r="M37">
            <v>0</v>
          </cell>
          <cell r="N37">
            <v>0</v>
          </cell>
          <cell r="O37">
            <v>0</v>
          </cell>
          <cell r="P37">
            <v>0</v>
          </cell>
          <cell r="Q37">
            <v>0</v>
          </cell>
          <cell r="AJ37">
            <v>29390460.408999998</v>
          </cell>
        </row>
        <row r="38">
          <cell r="F38">
            <v>2467506.2650000001</v>
          </cell>
          <cell r="G38">
            <v>2465546.84</v>
          </cell>
          <cell r="H38">
            <v>2459950.514</v>
          </cell>
          <cell r="I38">
            <v>2472797.66</v>
          </cell>
          <cell r="J38">
            <v>2488767.5299999998</v>
          </cell>
          <cell r="K38">
            <v>2502803.236</v>
          </cell>
          <cell r="L38">
            <v>0</v>
          </cell>
          <cell r="M38">
            <v>0</v>
          </cell>
          <cell r="N38">
            <v>0</v>
          </cell>
          <cell r="O38">
            <v>0</v>
          </cell>
          <cell r="P38">
            <v>0</v>
          </cell>
          <cell r="Q38">
            <v>0</v>
          </cell>
          <cell r="AJ38">
            <v>29208715.750999998</v>
          </cell>
        </row>
        <row r="39">
          <cell r="F39">
            <v>15221.942999999999</v>
          </cell>
          <cell r="G39">
            <v>15221.942999999999</v>
          </cell>
          <cell r="H39">
            <v>16938.741999999998</v>
          </cell>
          <cell r="I39">
            <v>16938.741999999998</v>
          </cell>
          <cell r="J39">
            <v>16938.741999999998</v>
          </cell>
          <cell r="K39">
            <v>16938.741999999998</v>
          </cell>
          <cell r="L39">
            <v>0</v>
          </cell>
          <cell r="M39">
            <v>0</v>
          </cell>
          <cell r="N39">
            <v>0</v>
          </cell>
          <cell r="O39">
            <v>0</v>
          </cell>
          <cell r="P39">
            <v>0</v>
          </cell>
          <cell r="Q39">
            <v>0</v>
          </cell>
          <cell r="AJ39">
            <v>181744.658</v>
          </cell>
        </row>
        <row r="40">
          <cell r="D40" t="str">
            <v>ef_TG</v>
          </cell>
          <cell r="F40">
            <v>198063.75899999999</v>
          </cell>
          <cell r="G40">
            <v>198817.46600000001</v>
          </cell>
          <cell r="H40">
            <v>199007.47400000002</v>
          </cell>
          <cell r="I40">
            <v>200059.12800000003</v>
          </cell>
          <cell r="J40">
            <v>201040.37</v>
          </cell>
          <cell r="K40">
            <v>202311.62599999999</v>
          </cell>
          <cell r="L40">
            <v>0</v>
          </cell>
          <cell r="M40">
            <v>0</v>
          </cell>
          <cell r="N40">
            <v>0</v>
          </cell>
          <cell r="O40">
            <v>0</v>
          </cell>
          <cell r="P40">
            <v>0</v>
          </cell>
          <cell r="Q40">
            <v>0</v>
          </cell>
          <cell r="AJ40">
            <v>2419387.2030000002</v>
          </cell>
        </row>
        <row r="41">
          <cell r="F41">
            <v>86554.513999999996</v>
          </cell>
          <cell r="G41">
            <v>86971.707999999999</v>
          </cell>
          <cell r="H41">
            <v>87078.797000000006</v>
          </cell>
          <cell r="I41">
            <v>87552.581000000006</v>
          </cell>
          <cell r="J41">
            <v>88110.267999999996</v>
          </cell>
          <cell r="K41">
            <v>88548.941999999995</v>
          </cell>
          <cell r="L41">
            <v>0</v>
          </cell>
          <cell r="M41">
            <v>0</v>
          </cell>
          <cell r="N41">
            <v>0</v>
          </cell>
          <cell r="O41">
            <v>0</v>
          </cell>
          <cell r="P41">
            <v>0</v>
          </cell>
          <cell r="Q41">
            <v>0</v>
          </cell>
          <cell r="AJ41">
            <v>1060015.6270000001</v>
          </cell>
        </row>
        <row r="42">
          <cell r="F42">
            <v>1748.6089999999999</v>
          </cell>
          <cell r="G42">
            <v>1785.4059999999999</v>
          </cell>
          <cell r="H42">
            <v>1785.857</v>
          </cell>
          <cell r="I42">
            <v>1804.8389999999999</v>
          </cell>
          <cell r="J42">
            <v>1819.5219999999999</v>
          </cell>
          <cell r="K42">
            <v>1812.627</v>
          </cell>
          <cell r="L42">
            <v>0</v>
          </cell>
          <cell r="M42">
            <v>0</v>
          </cell>
          <cell r="N42">
            <v>0</v>
          </cell>
          <cell r="O42">
            <v>0</v>
          </cell>
          <cell r="P42">
            <v>0</v>
          </cell>
          <cell r="Q42">
            <v>0</v>
          </cell>
          <cell r="AJ42">
            <v>20937.946</v>
          </cell>
        </row>
        <row r="43">
          <cell r="F43">
            <v>109760.636</v>
          </cell>
          <cell r="G43">
            <v>110060.352</v>
          </cell>
          <cell r="H43">
            <v>110142.82</v>
          </cell>
          <cell r="I43">
            <v>110701.708</v>
          </cell>
          <cell r="J43">
            <v>111110.58</v>
          </cell>
          <cell r="K43">
            <v>111950.057</v>
          </cell>
          <cell r="L43">
            <v>0</v>
          </cell>
          <cell r="M43">
            <v>0</v>
          </cell>
          <cell r="N43">
            <v>0</v>
          </cell>
          <cell r="O43">
            <v>0</v>
          </cell>
          <cell r="P43">
            <v>0</v>
          </cell>
          <cell r="Q43">
            <v>0</v>
          </cell>
          <cell r="AJ43">
            <v>1338433.6299999999</v>
          </cell>
        </row>
        <row r="44">
          <cell r="D44" t="str">
            <v>ef_CPG</v>
          </cell>
          <cell r="F44">
            <v>2781938.4026204995</v>
          </cell>
          <cell r="G44">
            <v>2799818.2133663404</v>
          </cell>
          <cell r="H44">
            <v>2885040.2907846002</v>
          </cell>
          <cell r="I44">
            <v>2801052.3504860406</v>
          </cell>
          <cell r="J44">
            <v>2772907.6526019396</v>
          </cell>
          <cell r="K44">
            <v>2735330.1728411601</v>
          </cell>
          <cell r="L44">
            <v>0</v>
          </cell>
          <cell r="M44">
            <v>0</v>
          </cell>
          <cell r="N44">
            <v>0</v>
          </cell>
          <cell r="O44">
            <v>0</v>
          </cell>
          <cell r="P44">
            <v>0</v>
          </cell>
          <cell r="Q44">
            <v>0</v>
          </cell>
          <cell r="AJ44">
            <v>31024483.93254194</v>
          </cell>
        </row>
        <row r="45">
          <cell r="F45">
            <v>2762646.1781412796</v>
          </cell>
          <cell r="G45">
            <v>2799818.2133663404</v>
          </cell>
          <cell r="H45">
            <v>2804351.1294297203</v>
          </cell>
          <cell r="I45">
            <v>2784442.3506269804</v>
          </cell>
          <cell r="J45">
            <v>2755593.9929999998</v>
          </cell>
          <cell r="K45">
            <v>2735330.1728411601</v>
          </cell>
          <cell r="L45">
            <v>0</v>
          </cell>
          <cell r="M45">
            <v>0</v>
          </cell>
          <cell r="N45">
            <v>0</v>
          </cell>
          <cell r="O45">
            <v>0</v>
          </cell>
          <cell r="P45">
            <v>0</v>
          </cell>
          <cell r="Q45">
            <v>0</v>
          </cell>
          <cell r="AJ45">
            <v>30635748.682858154</v>
          </cell>
        </row>
        <row r="46">
          <cell r="F46">
            <v>0</v>
          </cell>
          <cell r="G46">
            <v>0</v>
          </cell>
          <cell r="H46">
            <v>0</v>
          </cell>
          <cell r="I46">
            <v>0</v>
          </cell>
          <cell r="J46">
            <v>0</v>
          </cell>
          <cell r="K46">
            <v>0</v>
          </cell>
          <cell r="L46">
            <v>0</v>
          </cell>
          <cell r="M46">
            <v>0</v>
          </cell>
          <cell r="N46">
            <v>0</v>
          </cell>
          <cell r="O46">
            <v>0</v>
          </cell>
          <cell r="P46">
            <v>0</v>
          </cell>
          <cell r="Q46">
            <v>0</v>
          </cell>
          <cell r="AJ46">
            <v>0</v>
          </cell>
        </row>
        <row r="47">
          <cell r="F47">
            <v>0</v>
          </cell>
          <cell r="G47">
            <v>0</v>
          </cell>
          <cell r="H47">
            <v>80689.161354880009</v>
          </cell>
          <cell r="I47">
            <v>0</v>
          </cell>
          <cell r="J47">
            <v>0</v>
          </cell>
          <cell r="K47">
            <v>0</v>
          </cell>
          <cell r="L47">
            <v>0</v>
          </cell>
          <cell r="M47">
            <v>0</v>
          </cell>
          <cell r="N47">
            <v>0</v>
          </cell>
          <cell r="O47">
            <v>0</v>
          </cell>
          <cell r="P47">
            <v>0</v>
          </cell>
          <cell r="Q47">
            <v>0</v>
          </cell>
          <cell r="AJ47">
            <v>253646.24178183998</v>
          </cell>
        </row>
        <row r="48">
          <cell r="F48">
            <v>19292.224479220004</v>
          </cell>
          <cell r="G48">
            <v>0</v>
          </cell>
          <cell r="H48">
            <v>0</v>
          </cell>
          <cell r="I48">
            <v>16609.999859060001</v>
          </cell>
          <cell r="J48">
            <v>17313.659601939999</v>
          </cell>
          <cell r="K48">
            <v>0</v>
          </cell>
          <cell r="L48">
            <v>0</v>
          </cell>
          <cell r="M48">
            <v>0</v>
          </cell>
          <cell r="N48">
            <v>0</v>
          </cell>
          <cell r="O48">
            <v>0</v>
          </cell>
          <cell r="P48">
            <v>0</v>
          </cell>
          <cell r="Q48">
            <v>0</v>
          </cell>
          <cell r="AJ48">
            <v>135089.00790194</v>
          </cell>
        </row>
        <row r="49">
          <cell r="D49" t="str">
            <v>ef_CTG</v>
          </cell>
          <cell r="F49">
            <v>1612028.422</v>
          </cell>
          <cell r="G49">
            <v>1550403.8149999999</v>
          </cell>
          <cell r="H49">
            <v>1470739.986</v>
          </cell>
          <cell r="I49">
            <v>1455457.929</v>
          </cell>
          <cell r="J49">
            <v>1489919.621</v>
          </cell>
          <cell r="K49">
            <v>1477020.33</v>
          </cell>
          <cell r="L49">
            <v>0</v>
          </cell>
          <cell r="M49">
            <v>0</v>
          </cell>
          <cell r="N49">
            <v>0</v>
          </cell>
          <cell r="O49">
            <v>0</v>
          </cell>
          <cell r="P49">
            <v>0</v>
          </cell>
          <cell r="Q49">
            <v>0</v>
          </cell>
          <cell r="AJ49">
            <v>20263769.001999997</v>
          </cell>
        </row>
        <row r="50">
          <cell r="F50">
            <v>1612028.422</v>
          </cell>
          <cell r="G50">
            <v>1550403.8149999999</v>
          </cell>
          <cell r="H50">
            <v>1470739.986</v>
          </cell>
          <cell r="I50">
            <v>1455457.929</v>
          </cell>
          <cell r="J50">
            <v>1489919.621</v>
          </cell>
          <cell r="K50">
            <v>1477020.33</v>
          </cell>
          <cell r="L50">
            <v>0</v>
          </cell>
          <cell r="M50">
            <v>0</v>
          </cell>
          <cell r="N50">
            <v>0</v>
          </cell>
          <cell r="O50">
            <v>0</v>
          </cell>
          <cell r="P50">
            <v>0</v>
          </cell>
          <cell r="Q50">
            <v>0</v>
          </cell>
          <cell r="AJ50">
            <v>20263769.001999997</v>
          </cell>
        </row>
        <row r="51">
          <cell r="F51">
            <v>0</v>
          </cell>
          <cell r="G51">
            <v>0</v>
          </cell>
          <cell r="H51">
            <v>0</v>
          </cell>
          <cell r="I51">
            <v>0</v>
          </cell>
          <cell r="J51">
            <v>0</v>
          </cell>
          <cell r="K51">
            <v>0</v>
          </cell>
          <cell r="L51">
            <v>0</v>
          </cell>
          <cell r="M51">
            <v>0</v>
          </cell>
          <cell r="N51">
            <v>0</v>
          </cell>
          <cell r="O51">
            <v>0</v>
          </cell>
          <cell r="P51">
            <v>0</v>
          </cell>
          <cell r="Q51">
            <v>0</v>
          </cell>
          <cell r="AJ51">
            <v>0</v>
          </cell>
        </row>
        <row r="54">
          <cell r="F54" t="str">
            <v>JAN</v>
          </cell>
          <cell r="G54" t="str">
            <v>FEV</v>
          </cell>
          <cell r="H54" t="str">
            <v>MAR</v>
          </cell>
          <cell r="I54" t="str">
            <v>ABR</v>
          </cell>
          <cell r="J54" t="str">
            <v>MAI</v>
          </cell>
          <cell r="K54" t="str">
            <v>JUN</v>
          </cell>
          <cell r="L54" t="str">
            <v>JUL</v>
          </cell>
          <cell r="M54" t="str">
            <v>AGO</v>
          </cell>
          <cell r="N54" t="str">
            <v>SET</v>
          </cell>
          <cell r="O54" t="str">
            <v>OUT</v>
          </cell>
          <cell r="P54" t="str">
            <v>NOV</v>
          </cell>
          <cell r="Q54" t="str">
            <v>DEZ</v>
          </cell>
        </row>
        <row r="55">
          <cell r="D55" t="str">
            <v>ev_HIDR</v>
          </cell>
        </row>
        <row r="57">
          <cell r="D57" t="str">
            <v>ev_CTO</v>
          </cell>
          <cell r="F57">
            <v>0</v>
          </cell>
          <cell r="G57">
            <v>0</v>
          </cell>
          <cell r="H57">
            <v>0</v>
          </cell>
          <cell r="I57">
            <v>0</v>
          </cell>
          <cell r="J57">
            <v>0</v>
          </cell>
          <cell r="K57">
            <v>0</v>
          </cell>
          <cell r="L57">
            <v>0</v>
          </cell>
          <cell r="M57">
            <v>0</v>
          </cell>
          <cell r="N57">
            <v>0</v>
          </cell>
          <cell r="O57">
            <v>0</v>
          </cell>
          <cell r="P57">
            <v>0</v>
          </cell>
          <cell r="Q57">
            <v>0</v>
          </cell>
          <cell r="AJ57">
            <v>67158.676999999996</v>
          </cell>
        </row>
        <row r="58">
          <cell r="D58" t="str">
            <v>ev_CCG</v>
          </cell>
          <cell r="F58">
            <v>446432.114</v>
          </cell>
          <cell r="G58">
            <v>319154.28399999999</v>
          </cell>
          <cell r="H58">
            <v>559571.63300000003</v>
          </cell>
          <cell r="I58">
            <v>53876.794000000002</v>
          </cell>
          <cell r="J58">
            <v>131659.44099999999</v>
          </cell>
          <cell r="K58">
            <v>1139773.834</v>
          </cell>
          <cell r="L58">
            <v>0</v>
          </cell>
          <cell r="M58">
            <v>0</v>
          </cell>
          <cell r="N58">
            <v>0</v>
          </cell>
          <cell r="O58">
            <v>0</v>
          </cell>
          <cell r="P58">
            <v>0</v>
          </cell>
          <cell r="Q58">
            <v>0</v>
          </cell>
          <cell r="AJ58">
            <v>11112328.201000001</v>
          </cell>
        </row>
        <row r="59">
          <cell r="D59" t="str">
            <v>ev_CBR</v>
          </cell>
          <cell r="F59">
            <v>49214.267</v>
          </cell>
          <cell r="G59">
            <v>73697.167000000001</v>
          </cell>
          <cell r="H59">
            <v>102091.49400000001</v>
          </cell>
          <cell r="I59">
            <v>62022.565999999999</v>
          </cell>
          <cell r="J59">
            <v>86934.343999999997</v>
          </cell>
          <cell r="K59">
            <v>199422.25099999999</v>
          </cell>
          <cell r="L59">
            <v>0</v>
          </cell>
          <cell r="M59">
            <v>0</v>
          </cell>
          <cell r="N59">
            <v>0</v>
          </cell>
          <cell r="O59">
            <v>0</v>
          </cell>
          <cell r="P59">
            <v>0</v>
          </cell>
          <cell r="Q59">
            <v>0</v>
          </cell>
          <cell r="AJ59">
            <v>1668715.8350000002</v>
          </cell>
        </row>
        <row r="60">
          <cell r="D60" t="str">
            <v>ev_CSB</v>
          </cell>
          <cell r="F60">
            <v>691701.87600000005</v>
          </cell>
          <cell r="G60">
            <v>514230.07199999999</v>
          </cell>
          <cell r="H60">
            <v>604989.36300000001</v>
          </cell>
          <cell r="I60">
            <v>19473.016</v>
          </cell>
          <cell r="J60">
            <v>820275.44900000002</v>
          </cell>
          <cell r="K60">
            <v>2735550.4879999999</v>
          </cell>
          <cell r="L60">
            <v>0</v>
          </cell>
          <cell r="M60">
            <v>0</v>
          </cell>
          <cell r="N60">
            <v>0</v>
          </cell>
          <cell r="O60">
            <v>0</v>
          </cell>
          <cell r="P60">
            <v>0</v>
          </cell>
          <cell r="Q60">
            <v>0</v>
          </cell>
          <cell r="AJ60">
            <v>24704081.948999997</v>
          </cell>
        </row>
        <row r="61">
          <cell r="D61" t="str">
            <v>ev_CSN</v>
          </cell>
          <cell r="F61">
            <v>2053645.341</v>
          </cell>
          <cell r="G61">
            <v>1813739.632</v>
          </cell>
          <cell r="H61">
            <v>2290768.4179999996</v>
          </cell>
          <cell r="I61">
            <v>2312354.48</v>
          </cell>
          <cell r="J61">
            <v>3033711.8229999999</v>
          </cell>
          <cell r="K61">
            <v>2955536.2039999999</v>
          </cell>
          <cell r="L61">
            <v>0</v>
          </cell>
          <cell r="M61">
            <v>0</v>
          </cell>
          <cell r="N61">
            <v>0</v>
          </cell>
          <cell r="O61">
            <v>0</v>
          </cell>
          <cell r="P61">
            <v>0</v>
          </cell>
          <cell r="Q61">
            <v>0</v>
          </cell>
          <cell r="AJ61">
            <v>25562111.432999998</v>
          </cell>
        </row>
        <row r="62">
          <cell r="F62">
            <v>2053645.341</v>
          </cell>
          <cell r="G62">
            <v>1813739.632</v>
          </cell>
          <cell r="H62">
            <v>2183357.0129999998</v>
          </cell>
          <cell r="I62">
            <v>2312354.48</v>
          </cell>
          <cell r="J62">
            <v>3033711.8229999999</v>
          </cell>
          <cell r="K62">
            <v>2955536.2039999999</v>
          </cell>
          <cell r="L62">
            <v>0</v>
          </cell>
          <cell r="M62">
            <v>0</v>
          </cell>
          <cell r="N62">
            <v>0</v>
          </cell>
          <cell r="O62">
            <v>0</v>
          </cell>
          <cell r="P62">
            <v>0</v>
          </cell>
          <cell r="Q62">
            <v>0</v>
          </cell>
          <cell r="AJ62">
            <v>25458346.175000001</v>
          </cell>
        </row>
        <row r="63">
          <cell r="F63">
            <v>0</v>
          </cell>
          <cell r="G63">
            <v>0</v>
          </cell>
          <cell r="H63">
            <v>107411.405</v>
          </cell>
          <cell r="I63">
            <v>0</v>
          </cell>
          <cell r="J63">
            <v>0</v>
          </cell>
          <cell r="K63">
            <v>0</v>
          </cell>
          <cell r="L63">
            <v>0</v>
          </cell>
          <cell r="M63">
            <v>0</v>
          </cell>
          <cell r="N63">
            <v>0</v>
          </cell>
          <cell r="O63">
            <v>0</v>
          </cell>
          <cell r="P63">
            <v>0</v>
          </cell>
          <cell r="Q63">
            <v>0</v>
          </cell>
          <cell r="AJ63">
            <v>103765.25799999999</v>
          </cell>
        </row>
        <row r="64">
          <cell r="D64" t="str">
            <v>ev_TG</v>
          </cell>
          <cell r="F64">
            <v>77444.084999999992</v>
          </cell>
          <cell r="G64">
            <v>52678.789999999994</v>
          </cell>
          <cell r="H64">
            <v>50007.611000000004</v>
          </cell>
          <cell r="I64">
            <v>16536.490000000002</v>
          </cell>
          <cell r="J64">
            <v>116587.147</v>
          </cell>
          <cell r="K64">
            <v>47349.113000000005</v>
          </cell>
          <cell r="L64">
            <v>0</v>
          </cell>
          <cell r="M64">
            <v>0</v>
          </cell>
          <cell r="N64">
            <v>0</v>
          </cell>
          <cell r="O64">
            <v>0</v>
          </cell>
          <cell r="P64">
            <v>0</v>
          </cell>
          <cell r="Q64">
            <v>0</v>
          </cell>
          <cell r="AJ64">
            <v>681580.83400000003</v>
          </cell>
        </row>
        <row r="65">
          <cell r="F65">
            <v>23356.053</v>
          </cell>
          <cell r="G65">
            <v>22949.710999999999</v>
          </cell>
          <cell r="H65">
            <v>29630.618999999999</v>
          </cell>
          <cell r="I65">
            <v>16536.490000000002</v>
          </cell>
          <cell r="J65">
            <v>32106.159</v>
          </cell>
          <cell r="K65">
            <v>27805.216</v>
          </cell>
          <cell r="L65">
            <v>0</v>
          </cell>
          <cell r="M65">
            <v>0</v>
          </cell>
          <cell r="N65">
            <v>0</v>
          </cell>
          <cell r="O65">
            <v>0</v>
          </cell>
          <cell r="P65">
            <v>0</v>
          </cell>
          <cell r="Q65">
            <v>0</v>
          </cell>
          <cell r="AJ65">
            <v>300655.31099999999</v>
          </cell>
        </row>
        <row r="66">
          <cell r="F66">
            <v>0</v>
          </cell>
          <cell r="G66">
            <v>775.49300000000005</v>
          </cell>
          <cell r="H66">
            <v>6370.98</v>
          </cell>
          <cell r="I66">
            <v>0</v>
          </cell>
          <cell r="J66">
            <v>786.08399999999995</v>
          </cell>
          <cell r="K66">
            <v>4321.777</v>
          </cell>
          <cell r="L66">
            <v>0</v>
          </cell>
          <cell r="M66">
            <v>0</v>
          </cell>
          <cell r="N66">
            <v>0</v>
          </cell>
          <cell r="O66">
            <v>0</v>
          </cell>
          <cell r="P66">
            <v>0</v>
          </cell>
          <cell r="Q66">
            <v>0</v>
          </cell>
          <cell r="AJ66">
            <v>32676.981</v>
          </cell>
        </row>
        <row r="67">
          <cell r="F67">
            <v>54088.031999999999</v>
          </cell>
          <cell r="G67">
            <v>28953.585999999999</v>
          </cell>
          <cell r="H67">
            <v>14006.012000000001</v>
          </cell>
          <cell r="I67">
            <v>0</v>
          </cell>
          <cell r="J67">
            <v>83694.903999999995</v>
          </cell>
          <cell r="K67">
            <v>15222.12</v>
          </cell>
          <cell r="L67">
            <v>0</v>
          </cell>
          <cell r="M67">
            <v>0</v>
          </cell>
          <cell r="N67">
            <v>0</v>
          </cell>
          <cell r="O67">
            <v>0</v>
          </cell>
          <cell r="P67">
            <v>0</v>
          </cell>
          <cell r="Q67">
            <v>0</v>
          </cell>
          <cell r="AJ67">
            <v>348248.54200000002</v>
          </cell>
        </row>
        <row r="68">
          <cell r="D68" t="str">
            <v>ev_CPG</v>
          </cell>
          <cell r="F68">
            <v>991483.74302892003</v>
          </cell>
          <cell r="G68">
            <v>841095.69520248007</v>
          </cell>
          <cell r="H68">
            <v>879082.26674052002</v>
          </cell>
          <cell r="I68">
            <v>856242.99242328003</v>
          </cell>
          <cell r="J68">
            <v>1292475.0859999999</v>
          </cell>
          <cell r="K68">
            <v>1464212.9493588</v>
          </cell>
          <cell r="L68">
            <v>0</v>
          </cell>
          <cell r="M68">
            <v>0</v>
          </cell>
          <cell r="N68">
            <v>0</v>
          </cell>
          <cell r="O68">
            <v>0</v>
          </cell>
          <cell r="P68">
            <v>0</v>
          </cell>
          <cell r="Q68">
            <v>0</v>
          </cell>
          <cell r="AJ68">
            <v>15962404.622923898</v>
          </cell>
        </row>
        <row r="69">
          <cell r="F69">
            <v>991483.74302892003</v>
          </cell>
          <cell r="G69">
            <v>841095.69520248007</v>
          </cell>
          <cell r="H69">
            <v>871197.53221554006</v>
          </cell>
          <cell r="I69">
            <v>856242.99242328003</v>
          </cell>
          <cell r="J69">
            <v>1292475.0859999999</v>
          </cell>
          <cell r="K69">
            <v>1464212.9493588</v>
          </cell>
          <cell r="L69">
            <v>0</v>
          </cell>
          <cell r="M69">
            <v>0</v>
          </cell>
          <cell r="N69">
            <v>0</v>
          </cell>
          <cell r="O69">
            <v>0</v>
          </cell>
          <cell r="P69">
            <v>0</v>
          </cell>
          <cell r="Q69">
            <v>0</v>
          </cell>
          <cell r="AJ69">
            <v>15727297.463229841</v>
          </cell>
        </row>
        <row r="70">
          <cell r="F70">
            <v>0</v>
          </cell>
          <cell r="G70">
            <v>0</v>
          </cell>
          <cell r="H70">
            <v>7884.7345249800046</v>
          </cell>
          <cell r="I70">
            <v>0</v>
          </cell>
          <cell r="J70">
            <v>0</v>
          </cell>
          <cell r="K70">
            <v>0</v>
          </cell>
          <cell r="L70">
            <v>0</v>
          </cell>
          <cell r="M70">
            <v>0</v>
          </cell>
          <cell r="N70">
            <v>0</v>
          </cell>
          <cell r="O70">
            <v>0</v>
          </cell>
          <cell r="P70">
            <v>0</v>
          </cell>
          <cell r="Q70">
            <v>0</v>
          </cell>
          <cell r="AJ70">
            <v>235107.15969405998</v>
          </cell>
        </row>
        <row r="71">
          <cell r="D71" t="str">
            <v>ev_CTG</v>
          </cell>
          <cell r="F71">
            <v>1524921.138</v>
          </cell>
          <cell r="G71">
            <v>1160563.996</v>
          </cell>
          <cell r="H71">
            <v>1288934.7960000001</v>
          </cell>
          <cell r="I71">
            <v>4068599.5809999998</v>
          </cell>
          <cell r="J71">
            <v>5101372.3820000002</v>
          </cell>
          <cell r="K71">
            <v>4899181.6459999997</v>
          </cell>
          <cell r="L71">
            <v>0</v>
          </cell>
          <cell r="M71">
            <v>0</v>
          </cell>
          <cell r="N71">
            <v>0</v>
          </cell>
          <cell r="O71">
            <v>0</v>
          </cell>
          <cell r="P71">
            <v>0</v>
          </cell>
          <cell r="Q71">
            <v>0</v>
          </cell>
          <cell r="AJ71">
            <v>38105128.050999999</v>
          </cell>
        </row>
        <row r="72">
          <cell r="F72">
            <v>1347755.53</v>
          </cell>
          <cell r="G72">
            <v>1003391.262</v>
          </cell>
          <cell r="H72">
            <v>976660.85699999996</v>
          </cell>
          <cell r="I72">
            <v>3876858.9709999999</v>
          </cell>
          <cell r="J72">
            <v>4886285.5080000004</v>
          </cell>
          <cell r="K72">
            <v>4689376.1679999996</v>
          </cell>
          <cell r="L72">
            <v>0</v>
          </cell>
          <cell r="M72">
            <v>0</v>
          </cell>
          <cell r="N72">
            <v>0</v>
          </cell>
          <cell r="O72">
            <v>0</v>
          </cell>
          <cell r="P72">
            <v>0</v>
          </cell>
          <cell r="Q72">
            <v>0</v>
          </cell>
          <cell r="AJ72">
            <v>37936524.983000003</v>
          </cell>
        </row>
        <row r="73">
          <cell r="F73">
            <v>177165.60800000001</v>
          </cell>
          <cell r="G73">
            <v>157172.734</v>
          </cell>
          <cell r="H73">
            <v>312273.93900000001</v>
          </cell>
          <cell r="I73">
            <v>191740.61</v>
          </cell>
          <cell r="J73">
            <v>215086.87400000001</v>
          </cell>
          <cell r="K73">
            <v>209805.478</v>
          </cell>
          <cell r="L73">
            <v>0</v>
          </cell>
          <cell r="M73">
            <v>0</v>
          </cell>
          <cell r="N73">
            <v>0</v>
          </cell>
          <cell r="O73">
            <v>0</v>
          </cell>
          <cell r="P73">
            <v>0</v>
          </cell>
          <cell r="Q73">
            <v>0</v>
          </cell>
          <cell r="AJ73">
            <v>168603.06800000003</v>
          </cell>
        </row>
        <row r="75">
          <cell r="D75" t="str">
            <v>ev_PRE</v>
          </cell>
          <cell r="F75">
            <v>3522368.9856130201</v>
          </cell>
          <cell r="G75">
            <v>3097083.4707780201</v>
          </cell>
          <cell r="H75">
            <v>2677448.1678491402</v>
          </cell>
          <cell r="I75">
            <v>3667219.5057028197</v>
          </cell>
          <cell r="J75">
            <v>2738396.3849999998</v>
          </cell>
          <cell r="K75">
            <v>2065063.2919999999</v>
          </cell>
          <cell r="L75">
            <v>1989420</v>
          </cell>
          <cell r="M75">
            <v>1932870</v>
          </cell>
          <cell r="N75">
            <v>1927150</v>
          </cell>
          <cell r="O75">
            <v>2136710</v>
          </cell>
          <cell r="P75">
            <v>2523070</v>
          </cell>
          <cell r="Q75">
            <v>2781380</v>
          </cell>
          <cell r="AJ75">
            <v>26188846.867999997</v>
          </cell>
        </row>
        <row r="77">
          <cell r="D77" t="str">
            <v>ev_IMP</v>
          </cell>
          <cell r="F77">
            <v>70239.767999999996</v>
          </cell>
          <cell r="G77">
            <v>197918.99301460001</v>
          </cell>
          <cell r="H77">
            <v>389235.80300000001</v>
          </cell>
          <cell r="I77">
            <v>0</v>
          </cell>
          <cell r="J77">
            <v>116881.00599999999</v>
          </cell>
          <cell r="K77">
            <v>388794.7426</v>
          </cell>
          <cell r="L77">
            <v>0</v>
          </cell>
          <cell r="M77">
            <v>0</v>
          </cell>
          <cell r="N77">
            <v>0</v>
          </cell>
          <cell r="O77">
            <v>0</v>
          </cell>
          <cell r="P77">
            <v>0</v>
          </cell>
          <cell r="Q77">
            <v>0</v>
          </cell>
          <cell r="AJ77">
            <v>7105488.8289999999</v>
          </cell>
        </row>
        <row r="78">
          <cell r="D78" t="str">
            <v>ev_CFG</v>
          </cell>
          <cell r="F78">
            <v>0</v>
          </cell>
          <cell r="G78">
            <v>10881.65</v>
          </cell>
          <cell r="H78">
            <v>17463.437699319999</v>
          </cell>
          <cell r="I78">
            <v>-10608.063969600002</v>
          </cell>
          <cell r="J78">
            <v>-12312.4215962</v>
          </cell>
          <cell r="K78">
            <v>-14412.819384879998</v>
          </cell>
          <cell r="L78">
            <v>0</v>
          </cell>
          <cell r="M78">
            <v>0</v>
          </cell>
          <cell r="N78">
            <v>0</v>
          </cell>
          <cell r="O78">
            <v>0</v>
          </cell>
          <cell r="P78">
            <v>0</v>
          </cell>
          <cell r="Q78">
            <v>0</v>
          </cell>
          <cell r="AJ78">
            <v>3141.9519995999999</v>
          </cell>
        </row>
        <row r="79">
          <cell r="D79" t="str">
            <v>ev_NV</v>
          </cell>
          <cell r="F79">
            <v>0</v>
          </cell>
          <cell r="G79">
            <v>0</v>
          </cell>
          <cell r="H79">
            <v>0</v>
          </cell>
          <cell r="I79">
            <v>35729.715992703997</v>
          </cell>
          <cell r="J79">
            <v>42920.499316136003</v>
          </cell>
          <cell r="K79">
            <v>29269.776969424001</v>
          </cell>
          <cell r="L79">
            <v>0</v>
          </cell>
          <cell r="M79">
            <v>0</v>
          </cell>
          <cell r="N79">
            <v>0</v>
          </cell>
          <cell r="O79">
            <v>0</v>
          </cell>
          <cell r="P79">
            <v>0</v>
          </cell>
          <cell r="Q79">
            <v>0</v>
          </cell>
          <cell r="AJ79">
            <v>38499.199999999997</v>
          </cell>
        </row>
        <row r="80">
          <cell r="D80" t="str">
            <v>ev_NVDSV</v>
          </cell>
          <cell r="F80">
            <v>7001.8668112456098</v>
          </cell>
          <cell r="G80">
            <v>9126.56884834218</v>
          </cell>
          <cell r="H80">
            <v>9737.3976565447101</v>
          </cell>
          <cell r="I80">
            <v>7839.5153928774298</v>
          </cell>
          <cell r="J80">
            <v>8338.7126157679304</v>
          </cell>
          <cell r="K80">
            <v>8938.9139312902207</v>
          </cell>
          <cell r="L80">
            <v>0</v>
          </cell>
          <cell r="M80">
            <v>0</v>
          </cell>
          <cell r="N80">
            <v>0</v>
          </cell>
          <cell r="O80">
            <v>0</v>
          </cell>
          <cell r="P80">
            <v>0</v>
          </cell>
          <cell r="Q80">
            <v>0</v>
          </cell>
          <cell r="AJ80">
            <v>91509.27778727343</v>
          </cell>
        </row>
        <row r="84">
          <cell r="D84" t="str">
            <v>cc_CTGg</v>
          </cell>
          <cell r="F84">
            <v>31210.098000000002</v>
          </cell>
          <cell r="G84">
            <v>23644.012000000002</v>
          </cell>
          <cell r="H84">
            <v>22754.321</v>
          </cell>
          <cell r="I84">
            <v>91532.483000000007</v>
          </cell>
          <cell r="J84">
            <v>114938.21200000001</v>
          </cell>
          <cell r="K84">
            <v>110732.41200000001</v>
          </cell>
          <cell r="L84">
            <v>0</v>
          </cell>
          <cell r="M84">
            <v>0</v>
          </cell>
          <cell r="N84">
            <v>0</v>
          </cell>
          <cell r="O84">
            <v>0</v>
          </cell>
          <cell r="P84">
            <v>0</v>
          </cell>
          <cell r="Q84">
            <v>0</v>
          </cell>
          <cell r="AJ84">
            <v>988214.07199999993</v>
          </cell>
        </row>
        <row r="85">
          <cell r="D85" t="str">
            <v>cc_CTOf</v>
          </cell>
          <cell r="F85">
            <v>0</v>
          </cell>
          <cell r="G85">
            <v>0</v>
          </cell>
          <cell r="H85">
            <v>0</v>
          </cell>
          <cell r="I85">
            <v>0</v>
          </cell>
          <cell r="J85">
            <v>0</v>
          </cell>
          <cell r="K85">
            <v>0</v>
          </cell>
          <cell r="L85">
            <v>0</v>
          </cell>
          <cell r="M85">
            <v>0</v>
          </cell>
          <cell r="N85">
            <v>0</v>
          </cell>
          <cell r="O85">
            <v>0</v>
          </cell>
          <cell r="P85">
            <v>0</v>
          </cell>
          <cell r="Q85">
            <v>0</v>
          </cell>
          <cell r="AJ85">
            <v>3831.2210000000005</v>
          </cell>
        </row>
        <row r="86">
          <cell r="D86" t="str">
            <v>cc_CCGf</v>
          </cell>
          <cell r="F86">
            <v>2233.5390000000002</v>
          </cell>
          <cell r="G86">
            <v>1252.5319999999999</v>
          </cell>
          <cell r="H86">
            <v>2816.7870000000003</v>
          </cell>
          <cell r="I86">
            <v>582.52099999999996</v>
          </cell>
          <cell r="J86">
            <v>4091.5880000000002</v>
          </cell>
          <cell r="K86">
            <v>34782.143000000004</v>
          </cell>
          <cell r="L86">
            <v>0</v>
          </cell>
          <cell r="M86">
            <v>0</v>
          </cell>
          <cell r="N86">
            <v>0</v>
          </cell>
          <cell r="O86">
            <v>0</v>
          </cell>
          <cell r="P86">
            <v>0</v>
          </cell>
          <cell r="Q86">
            <v>0</v>
          </cell>
          <cell r="AJ86">
            <v>173370.51800000001</v>
          </cell>
        </row>
        <row r="87">
          <cell r="D87" t="str">
            <v>cc_CCGg</v>
          </cell>
          <cell r="F87">
            <v>8397.3140000000003</v>
          </cell>
          <cell r="G87">
            <v>5924.4120000000012</v>
          </cell>
          <cell r="H87">
            <v>10297.693000000001</v>
          </cell>
          <cell r="I87">
            <v>1095.79</v>
          </cell>
          <cell r="J87">
            <v>137.87</v>
          </cell>
          <cell r="K87">
            <v>465.71600000000001</v>
          </cell>
          <cell r="L87">
            <v>0</v>
          </cell>
          <cell r="M87">
            <v>0</v>
          </cell>
          <cell r="N87">
            <v>0</v>
          </cell>
          <cell r="O87">
            <v>0</v>
          </cell>
          <cell r="P87">
            <v>0</v>
          </cell>
          <cell r="Q87">
            <v>0</v>
          </cell>
          <cell r="AJ87">
            <v>142083.65400000001</v>
          </cell>
        </row>
        <row r="88">
          <cell r="F88">
            <v>8397.3140000000003</v>
          </cell>
          <cell r="G88">
            <v>5924.4120000000012</v>
          </cell>
          <cell r="H88">
            <v>10297.693000000001</v>
          </cell>
          <cell r="I88">
            <v>1095.79</v>
          </cell>
          <cell r="J88">
            <v>0</v>
          </cell>
          <cell r="K88">
            <v>0</v>
          </cell>
          <cell r="L88">
            <v>0</v>
          </cell>
          <cell r="M88">
            <v>0</v>
          </cell>
          <cell r="N88">
            <v>0</v>
          </cell>
          <cell r="O88">
            <v>0</v>
          </cell>
          <cell r="P88">
            <v>0</v>
          </cell>
          <cell r="Q88">
            <v>0</v>
          </cell>
          <cell r="AJ88">
            <v>140127.28399999999</v>
          </cell>
        </row>
        <row r="89">
          <cell r="F89">
            <v>0</v>
          </cell>
          <cell r="G89">
            <v>0</v>
          </cell>
          <cell r="H89">
            <v>0</v>
          </cell>
          <cell r="I89">
            <v>0</v>
          </cell>
          <cell r="J89">
            <v>137.87</v>
          </cell>
          <cell r="K89">
            <v>465.71600000000001</v>
          </cell>
          <cell r="L89">
            <v>0</v>
          </cell>
          <cell r="M89">
            <v>0</v>
          </cell>
          <cell r="N89">
            <v>0</v>
          </cell>
          <cell r="O89">
            <v>0</v>
          </cell>
          <cell r="P89">
            <v>0</v>
          </cell>
          <cell r="Q89">
            <v>0</v>
          </cell>
          <cell r="AJ89">
            <v>1956.37</v>
          </cell>
        </row>
        <row r="90">
          <cell r="D90" t="str">
            <v>cc_CBRf</v>
          </cell>
          <cell r="F90">
            <v>6122.8370000000004</v>
          </cell>
          <cell r="G90">
            <v>5948.362000000001</v>
          </cell>
          <cell r="H90">
            <v>7031.06</v>
          </cell>
          <cell r="I90">
            <v>6101.665</v>
          </cell>
          <cell r="J90">
            <v>6678.6430000000009</v>
          </cell>
          <cell r="K90">
            <v>10363.736000000001</v>
          </cell>
          <cell r="L90">
            <v>0</v>
          </cell>
          <cell r="M90">
            <v>0</v>
          </cell>
          <cell r="N90">
            <v>0</v>
          </cell>
          <cell r="O90">
            <v>0</v>
          </cell>
          <cell r="P90">
            <v>0</v>
          </cell>
          <cell r="Q90">
            <v>0</v>
          </cell>
          <cell r="AJ90">
            <v>97006.412999999986</v>
          </cell>
        </row>
        <row r="91">
          <cell r="D91" t="str">
            <v>cc_CSBf</v>
          </cell>
          <cell r="F91">
            <v>29129.063999999998</v>
          </cell>
          <cell r="G91">
            <v>18498.369000000002</v>
          </cell>
          <cell r="H91">
            <v>21520.172000000002</v>
          </cell>
          <cell r="I91">
            <v>1115.019</v>
          </cell>
          <cell r="J91">
            <v>28999.973999999998</v>
          </cell>
          <cell r="K91">
            <v>91894.053000000014</v>
          </cell>
          <cell r="L91">
            <v>0</v>
          </cell>
          <cell r="M91">
            <v>0</v>
          </cell>
          <cell r="N91">
            <v>0</v>
          </cell>
          <cell r="O91">
            <v>0</v>
          </cell>
          <cell r="P91">
            <v>0</v>
          </cell>
          <cell r="Q91">
            <v>0</v>
          </cell>
          <cell r="AJ91">
            <v>771264.52600000007</v>
          </cell>
        </row>
        <row r="92">
          <cell r="D92" t="str">
            <v>cc_CSNc</v>
          </cell>
          <cell r="F92">
            <v>220301</v>
          </cell>
          <cell r="G92">
            <v>199838</v>
          </cell>
          <cell r="H92">
            <v>240123.49300000002</v>
          </cell>
          <cell r="I92">
            <v>248395.95</v>
          </cell>
          <cell r="J92">
            <v>323655.01</v>
          </cell>
          <cell r="K92">
            <v>317243.495</v>
          </cell>
          <cell r="L92">
            <v>0</v>
          </cell>
          <cell r="M92">
            <v>0</v>
          </cell>
          <cell r="N92">
            <v>0</v>
          </cell>
          <cell r="O92">
            <v>0</v>
          </cell>
          <cell r="P92">
            <v>0</v>
          </cell>
          <cell r="Q92">
            <v>0</v>
          </cell>
          <cell r="AJ92">
            <v>3455762.46</v>
          </cell>
        </row>
        <row r="93">
          <cell r="D93" t="str">
            <v>cc_CPGc</v>
          </cell>
          <cell r="F93">
            <v>88836</v>
          </cell>
          <cell r="G93">
            <v>79125</v>
          </cell>
          <cell r="H93">
            <v>78851</v>
          </cell>
          <cell r="I93">
            <v>78518</v>
          </cell>
          <cell r="J93">
            <v>117951</v>
          </cell>
          <cell r="K93">
            <v>130905</v>
          </cell>
          <cell r="L93">
            <v>0</v>
          </cell>
          <cell r="M93">
            <v>0</v>
          </cell>
          <cell r="N93">
            <v>0</v>
          </cell>
          <cell r="O93">
            <v>0</v>
          </cell>
          <cell r="P93">
            <v>0</v>
          </cell>
          <cell r="Q93">
            <v>0</v>
          </cell>
          <cell r="AJ93">
            <v>1715358</v>
          </cell>
        </row>
        <row r="94">
          <cell r="D94" t="str">
            <v>cc_TGgo</v>
          </cell>
          <cell r="F94">
            <v>1711.0509999999999</v>
          </cell>
          <cell r="G94">
            <v>1000.326</v>
          </cell>
          <cell r="H94">
            <v>990.06799999999998</v>
          </cell>
          <cell r="I94">
            <v>1.5149999999999999</v>
          </cell>
          <cell r="J94">
            <v>1201.8320000000001</v>
          </cell>
          <cell r="K94">
            <v>457.44400000000002</v>
          </cell>
          <cell r="L94">
            <v>0</v>
          </cell>
          <cell r="M94">
            <v>0</v>
          </cell>
          <cell r="N94">
            <v>0</v>
          </cell>
          <cell r="O94">
            <v>0</v>
          </cell>
          <cell r="P94">
            <v>0</v>
          </cell>
          <cell r="Q94">
            <v>0</v>
          </cell>
          <cell r="AJ94">
            <v>14338.971000000001</v>
          </cell>
        </row>
        <row r="95">
          <cell r="F95">
            <v>293.57100000000003</v>
          </cell>
          <cell r="G95">
            <v>245.94100000000003</v>
          </cell>
          <cell r="H95">
            <v>514.87300000000005</v>
          </cell>
          <cell r="I95">
            <v>1.5149999999999999</v>
          </cell>
          <cell r="J95">
            <v>470.49300000000005</v>
          </cell>
          <cell r="K95">
            <v>329.81900000000002</v>
          </cell>
          <cell r="L95">
            <v>0</v>
          </cell>
          <cell r="M95">
            <v>0</v>
          </cell>
          <cell r="N95">
            <v>0</v>
          </cell>
          <cell r="O95">
            <v>0</v>
          </cell>
          <cell r="P95">
            <v>0</v>
          </cell>
          <cell r="Q95">
            <v>0</v>
          </cell>
          <cell r="AJ95">
            <v>4487.018</v>
          </cell>
        </row>
        <row r="96">
          <cell r="F96">
            <v>1417.48</v>
          </cell>
          <cell r="G96">
            <v>754.38499999999999</v>
          </cell>
          <cell r="H96">
            <v>475.19499999999999</v>
          </cell>
          <cell r="I96">
            <v>0</v>
          </cell>
          <cell r="J96">
            <v>731.33900000000006</v>
          </cell>
          <cell r="K96">
            <v>127.625</v>
          </cell>
          <cell r="L96">
            <v>0</v>
          </cell>
          <cell r="M96">
            <v>0</v>
          </cell>
          <cell r="N96">
            <v>0</v>
          </cell>
          <cell r="O96">
            <v>0</v>
          </cell>
          <cell r="P96">
            <v>0</v>
          </cell>
          <cell r="Q96">
            <v>0</v>
          </cell>
          <cell r="AJ96">
            <v>9851.9529999999995</v>
          </cell>
        </row>
        <row r="100">
          <cell r="F100">
            <v>3698.4865369999998</v>
          </cell>
          <cell r="G100">
            <v>3184.9102499999999</v>
          </cell>
          <cell r="H100">
            <v>3491.5855300000003</v>
          </cell>
          <cell r="I100">
            <v>3019.8381640000002</v>
          </cell>
          <cell r="J100">
            <v>3251.9121380000001</v>
          </cell>
          <cell r="K100">
            <v>3167.0573920000006</v>
          </cell>
          <cell r="L100">
            <v>3375.6</v>
          </cell>
          <cell r="M100">
            <v>3061.9</v>
          </cell>
          <cell r="N100">
            <v>3170.4</v>
          </cell>
          <cell r="O100">
            <v>3311.6</v>
          </cell>
          <cell r="P100">
            <v>3408.3</v>
          </cell>
          <cell r="Q100">
            <v>3610.8</v>
          </cell>
          <cell r="AJ100">
            <v>37943.481117999996</v>
          </cell>
        </row>
        <row r="102">
          <cell r="D102" t="str">
            <v>cns_SEP</v>
          </cell>
          <cell r="F102">
            <v>3660.207543</v>
          </cell>
          <cell r="G102">
            <v>3149.9713539999998</v>
          </cell>
          <cell r="H102">
            <v>3448.6525520000005</v>
          </cell>
          <cell r="I102">
            <v>2977.3018910000001</v>
          </cell>
          <cell r="J102">
            <v>3207.54205</v>
          </cell>
          <cell r="K102">
            <v>3121.9749720000004</v>
          </cell>
          <cell r="L102">
            <v>3375.6</v>
          </cell>
          <cell r="M102">
            <v>3061.9</v>
          </cell>
          <cell r="N102">
            <v>3170.4</v>
          </cell>
          <cell r="O102">
            <v>3311.6</v>
          </cell>
          <cell r="P102">
            <v>3408.3</v>
          </cell>
          <cell r="Q102">
            <v>3610.8</v>
          </cell>
          <cell r="AJ102">
            <v>37716.110760200005</v>
          </cell>
        </row>
        <row r="103">
          <cell r="D103" t="str">
            <v>cns_SENV</v>
          </cell>
          <cell r="F103">
            <v>38.278993999999997</v>
          </cell>
          <cell r="G103">
            <v>34.938896</v>
          </cell>
          <cell r="H103">
            <v>42.932977999999999</v>
          </cell>
          <cell r="I103">
            <v>42.536273000000001</v>
          </cell>
          <cell r="J103">
            <v>44.370088000000003</v>
          </cell>
          <cell r="K103">
            <v>45.082419999999999</v>
          </cell>
          <cell r="L103">
            <v>0</v>
          </cell>
          <cell r="M103">
            <v>0</v>
          </cell>
          <cell r="N103">
            <v>0</v>
          </cell>
          <cell r="O103">
            <v>0</v>
          </cell>
          <cell r="P103">
            <v>0</v>
          </cell>
          <cell r="Q103">
            <v>0</v>
          </cell>
          <cell r="AJ103">
            <v>227.37035779999997</v>
          </cell>
        </row>
        <row r="107">
          <cell r="D107" t="str">
            <v>v_TEP</v>
          </cell>
          <cell r="F107">
            <v>3426.3626789999998</v>
          </cell>
          <cell r="G107">
            <v>2938.2501590000002</v>
          </cell>
          <cell r="H107">
            <v>3150.724514</v>
          </cell>
          <cell r="I107">
            <v>2842.3916800000002</v>
          </cell>
          <cell r="J107">
            <v>3047.1896029999998</v>
          </cell>
          <cell r="K107">
            <v>3004.191002</v>
          </cell>
          <cell r="L107">
            <v>3247.0099600000003</v>
          </cell>
          <cell r="M107">
            <v>2947.5359200000003</v>
          </cell>
          <cell r="N107">
            <v>3045.2940200000003</v>
          </cell>
          <cell r="O107">
            <v>3172.0904400000004</v>
          </cell>
          <cell r="P107">
            <v>3231.9177999999997</v>
          </cell>
          <cell r="Q107">
            <v>3412.5763999999999</v>
          </cell>
          <cell r="AJ107">
            <v>36371.453404999993</v>
          </cell>
        </row>
        <row r="108">
          <cell r="D108" t="str">
            <v>v_UGS</v>
          </cell>
          <cell r="F108">
            <v>3571.769284948155</v>
          </cell>
          <cell r="G108">
            <v>3069.3028401680467</v>
          </cell>
          <cell r="H108">
            <v>3303.8211863012252</v>
          </cell>
          <cell r="I108">
            <v>2951.4952241370584</v>
          </cell>
          <cell r="J108">
            <v>3137.3685592255488</v>
          </cell>
          <cell r="K108">
            <v>3061.7947264769605</v>
          </cell>
          <cell r="L108">
            <v>3271.6736371300453</v>
          </cell>
          <cell r="M108">
            <v>2965.473139730942</v>
          </cell>
          <cell r="N108">
            <v>3066.7065760538121</v>
          </cell>
          <cell r="O108">
            <v>3208.5254175784758</v>
          </cell>
          <cell r="P108">
            <v>3296.0433605381163</v>
          </cell>
          <cell r="Q108">
            <v>3496.2086869955156</v>
          </cell>
          <cell r="AJ108">
            <v>36992.591677199998</v>
          </cell>
        </row>
        <row r="109">
          <cell r="F109">
            <v>3529.032878</v>
          </cell>
          <cell r="G109">
            <v>3030.5487360000002</v>
          </cell>
          <cell r="H109">
            <v>3263.8630050000002</v>
          </cell>
          <cell r="I109">
            <v>2915.039143</v>
          </cell>
          <cell r="J109">
            <v>3099.8669420000001</v>
          </cell>
          <cell r="K109">
            <v>3028.3667660000001</v>
          </cell>
          <cell r="L109">
            <v>3271.6736371300453</v>
          </cell>
          <cell r="M109">
            <v>2965.473139730942</v>
          </cell>
          <cell r="N109">
            <v>3066.7065760538121</v>
          </cell>
          <cell r="O109">
            <v>3208.5254175784758</v>
          </cell>
          <cell r="P109">
            <v>3296.0433605381163</v>
          </cell>
          <cell r="Q109">
            <v>3496.2086869955156</v>
          </cell>
          <cell r="AJ109">
            <v>36880.621874999997</v>
          </cell>
        </row>
        <row r="110">
          <cell r="F110">
            <v>42.736406948155107</v>
          </cell>
          <cell r="G110">
            <v>38.754104168046517</v>
          </cell>
          <cell r="H110">
            <v>39.958181301225068</v>
          </cell>
          <cell r="I110">
            <v>36.456081137058305</v>
          </cell>
          <cell r="J110">
            <v>37.501617225548557</v>
          </cell>
          <cell r="K110">
            <v>33.42796047696055</v>
          </cell>
          <cell r="L110">
            <v>0</v>
          </cell>
          <cell r="M110">
            <v>0</v>
          </cell>
          <cell r="N110">
            <v>0</v>
          </cell>
          <cell r="O110">
            <v>0</v>
          </cell>
          <cell r="P110">
            <v>0</v>
          </cell>
          <cell r="Q110">
            <v>0</v>
          </cell>
          <cell r="AJ110">
            <v>111.9698022</v>
          </cell>
        </row>
        <row r="111">
          <cell r="D111" t="str">
            <v>v_URT</v>
          </cell>
        </row>
        <row r="112">
          <cell r="D112" t="str">
            <v>v_CPPE</v>
          </cell>
          <cell r="F112">
            <v>13.107606000000001</v>
          </cell>
          <cell r="G112">
            <v>8.8356150000000007</v>
          </cell>
          <cell r="H112">
            <v>10.112501999999997</v>
          </cell>
          <cell r="I112">
            <v>8.0295130000000015</v>
          </cell>
          <cell r="J112">
            <v>7.3978560000000009</v>
          </cell>
          <cell r="K112">
            <v>7.3923860000000001</v>
          </cell>
          <cell r="L112">
            <v>0</v>
          </cell>
          <cell r="M112">
            <v>0</v>
          </cell>
          <cell r="N112">
            <v>0</v>
          </cell>
          <cell r="O112">
            <v>0</v>
          </cell>
          <cell r="P112">
            <v>0</v>
          </cell>
          <cell r="Q112">
            <v>0</v>
          </cell>
          <cell r="AJ112">
            <v>88.017441999999988</v>
          </cell>
        </row>
        <row r="114">
          <cell r="F114">
            <v>13.107606000000001</v>
          </cell>
          <cell r="G114">
            <v>8.8356150000000007</v>
          </cell>
          <cell r="H114">
            <v>10.112501999999997</v>
          </cell>
          <cell r="I114">
            <v>8.0295130000000015</v>
          </cell>
          <cell r="J114">
            <v>7.3978560000000009</v>
          </cell>
          <cell r="K114">
            <v>7.3923860000000001</v>
          </cell>
          <cell r="L114">
            <v>0</v>
          </cell>
          <cell r="M114">
            <v>0</v>
          </cell>
          <cell r="N114">
            <v>0</v>
          </cell>
          <cell r="O114">
            <v>0</v>
          </cell>
          <cell r="P114">
            <v>0</v>
          </cell>
          <cell r="Q114">
            <v>0</v>
          </cell>
          <cell r="AJ114">
            <v>88.017441999999988</v>
          </cell>
        </row>
        <row r="115">
          <cell r="D115" t="str">
            <v>v_CPG</v>
          </cell>
          <cell r="F115">
            <v>2.6436999999999999</v>
          </cell>
          <cell r="G115">
            <v>1.6319999999999999</v>
          </cell>
          <cell r="H115">
            <v>2.0125000000000002</v>
          </cell>
          <cell r="I115">
            <v>1.6408</v>
          </cell>
          <cell r="J115">
            <v>0.12830000000000003</v>
          </cell>
          <cell r="K115">
            <v>0.3906</v>
          </cell>
          <cell r="L115">
            <v>0</v>
          </cell>
          <cell r="M115">
            <v>0</v>
          </cell>
          <cell r="N115">
            <v>0</v>
          </cell>
          <cell r="O115">
            <v>0</v>
          </cell>
          <cell r="P115">
            <v>0</v>
          </cell>
          <cell r="Q115">
            <v>0</v>
          </cell>
          <cell r="AJ115">
            <v>3.9331000000000005</v>
          </cell>
        </row>
        <row r="116">
          <cell r="D116" t="str">
            <v>v_CTG</v>
          </cell>
          <cell r="F116">
            <v>1.8186</v>
          </cell>
          <cell r="G116">
            <v>1.8547</v>
          </cell>
          <cell r="H116">
            <v>1.5331999999999999</v>
          </cell>
          <cell r="I116">
            <v>0.36930000000000002</v>
          </cell>
          <cell r="J116">
            <v>8.3000000000000004E-2</v>
          </cell>
          <cell r="K116">
            <v>0.1105</v>
          </cell>
          <cell r="L116">
            <v>0</v>
          </cell>
          <cell r="M116">
            <v>0</v>
          </cell>
          <cell r="N116">
            <v>0</v>
          </cell>
          <cell r="O116">
            <v>0</v>
          </cell>
          <cell r="P116">
            <v>0</v>
          </cell>
          <cell r="Q116">
            <v>0</v>
          </cell>
          <cell r="AJ116">
            <v>9.5251999999999981</v>
          </cell>
        </row>
        <row r="118">
          <cell r="D118" t="str">
            <v>v_EXP</v>
          </cell>
          <cell r="F118">
            <v>82.1</v>
          </cell>
          <cell r="G118">
            <v>65.22</v>
          </cell>
          <cell r="H118">
            <v>93.843999999999994</v>
          </cell>
          <cell r="I118">
            <v>250.797</v>
          </cell>
          <cell r="J118">
            <v>77.171000000000006</v>
          </cell>
          <cell r="K118">
            <v>99.91</v>
          </cell>
          <cell r="L118">
            <v>0</v>
          </cell>
          <cell r="M118">
            <v>0</v>
          </cell>
          <cell r="N118">
            <v>0</v>
          </cell>
          <cell r="O118">
            <v>0</v>
          </cell>
          <cell r="P118">
            <v>0</v>
          </cell>
          <cell r="Q118">
            <v>0</v>
          </cell>
          <cell r="AJ118">
            <v>709.53399999999988</v>
          </cell>
        </row>
        <row r="119">
          <cell r="F119">
            <v>97.846999999999994</v>
          </cell>
          <cell r="G119">
            <v>78.424000000000007</v>
          </cell>
          <cell r="H119">
            <v>103.89700000000001</v>
          </cell>
          <cell r="I119">
            <v>259.55500000000001</v>
          </cell>
          <cell r="J119">
            <v>95.022999999999996</v>
          </cell>
          <cell r="K119">
            <v>111.63</v>
          </cell>
          <cell r="L119">
            <v>0</v>
          </cell>
          <cell r="M119">
            <v>0</v>
          </cell>
          <cell r="N119">
            <v>0</v>
          </cell>
          <cell r="O119">
            <v>0</v>
          </cell>
          <cell r="P119">
            <v>0</v>
          </cell>
          <cell r="Q119">
            <v>0</v>
          </cell>
          <cell r="AJ119">
            <v>839.048</v>
          </cell>
        </row>
        <row r="120">
          <cell r="D120" t="str">
            <v>v_DSV</v>
          </cell>
          <cell r="F120">
            <v>15.747</v>
          </cell>
          <cell r="G120">
            <v>13.204000000000008</v>
          </cell>
          <cell r="H120">
            <v>10.053000000000011</v>
          </cell>
          <cell r="I120">
            <v>8.7580000000000098</v>
          </cell>
          <cell r="J120">
            <v>17.85199999999999</v>
          </cell>
          <cell r="K120">
            <v>11.719999999999999</v>
          </cell>
          <cell r="L120">
            <v>0</v>
          </cell>
          <cell r="M120">
            <v>0</v>
          </cell>
          <cell r="N120">
            <v>0</v>
          </cell>
          <cell r="O120">
            <v>0</v>
          </cell>
          <cell r="P120">
            <v>0</v>
          </cell>
          <cell r="Q120">
            <v>0</v>
          </cell>
          <cell r="AJ120">
            <v>129.51399999999998</v>
          </cell>
        </row>
        <row r="121">
          <cell r="D121" t="str">
            <v>v_BOMB</v>
          </cell>
          <cell r="F121">
            <v>14.027200000000001</v>
          </cell>
          <cell r="G121">
            <v>10.245239999999999</v>
          </cell>
          <cell r="H121">
            <v>10.202879999999999</v>
          </cell>
          <cell r="I121">
            <v>38.448560000000001</v>
          </cell>
          <cell r="J121">
            <v>48.994427000000002</v>
          </cell>
          <cell r="K121">
            <v>38.135229999999993</v>
          </cell>
          <cell r="L121">
            <v>0</v>
          </cell>
          <cell r="M121">
            <v>0</v>
          </cell>
          <cell r="N121">
            <v>0</v>
          </cell>
          <cell r="O121">
            <v>0</v>
          </cell>
          <cell r="P121">
            <v>0</v>
          </cell>
          <cell r="Q121">
            <v>0</v>
          </cell>
          <cell r="AJ121">
            <v>558.26038000000005</v>
          </cell>
        </row>
        <row r="123">
          <cell r="D123" t="str">
            <v>v_NV</v>
          </cell>
          <cell r="F123">
            <v>38.83</v>
          </cell>
          <cell r="G123">
            <v>32.503</v>
          </cell>
          <cell r="H123">
            <v>32.535400000000003</v>
          </cell>
          <cell r="I123">
            <v>59.780199999999994</v>
          </cell>
          <cell r="J123">
            <v>52.632899999999999</v>
          </cell>
          <cell r="K123">
            <v>31.6844</v>
          </cell>
          <cell r="L123">
            <v>0</v>
          </cell>
          <cell r="M123">
            <v>0</v>
          </cell>
          <cell r="N123">
            <v>0</v>
          </cell>
          <cell r="O123">
            <v>0</v>
          </cell>
          <cell r="P123">
            <v>0</v>
          </cell>
          <cell r="Q123">
            <v>0</v>
          </cell>
          <cell r="AJ123">
            <v>0.66700000000000004</v>
          </cell>
        </row>
        <row r="124">
          <cell r="D124" t="str">
            <v>v_NVDSV</v>
          </cell>
          <cell r="F124">
            <v>6.4738110000000013</v>
          </cell>
          <cell r="G124">
            <v>3.944426</v>
          </cell>
          <cell r="H124">
            <v>5.613334</v>
          </cell>
          <cell r="I124">
            <v>3.5756489999999999</v>
          </cell>
          <cell r="J124">
            <v>1.948507</v>
          </cell>
          <cell r="K124">
            <v>1.7823830000000001</v>
          </cell>
          <cell r="L124">
            <v>0</v>
          </cell>
          <cell r="M124">
            <v>0</v>
          </cell>
          <cell r="N124">
            <v>0</v>
          </cell>
          <cell r="O124">
            <v>0</v>
          </cell>
          <cell r="P124">
            <v>0</v>
          </cell>
          <cell r="Q124">
            <v>0</v>
          </cell>
          <cell r="AJ124">
            <v>25.9261931114</v>
          </cell>
        </row>
        <row r="128">
          <cell r="D128" t="str">
            <v>v$_TEP</v>
          </cell>
          <cell r="F128">
            <v>32419976.011999998</v>
          </cell>
          <cell r="G128">
            <v>28386340.919</v>
          </cell>
          <cell r="H128">
            <v>29842020.243999999</v>
          </cell>
          <cell r="I128">
            <v>25949963.103</v>
          </cell>
          <cell r="J128">
            <v>29882331.964000002</v>
          </cell>
          <cell r="K128">
            <v>29233515.603999998</v>
          </cell>
          <cell r="L128">
            <v>31598648.790354855</v>
          </cell>
          <cell r="M128">
            <v>28599115.160937645</v>
          </cell>
          <cell r="N128">
            <v>29594588.25432628</v>
          </cell>
          <cell r="O128">
            <v>30999408.633559775</v>
          </cell>
          <cell r="P128">
            <v>30647717.442392226</v>
          </cell>
          <cell r="Q128">
            <v>31629751.257714357</v>
          </cell>
          <cell r="AJ128">
            <v>323850344.78600001</v>
          </cell>
        </row>
        <row r="129">
          <cell r="D129" t="str">
            <v>v$_UGS</v>
          </cell>
          <cell r="F129">
            <v>2000162.8</v>
          </cell>
          <cell r="G129">
            <v>1718784.1979999999</v>
          </cell>
          <cell r="H129">
            <v>1850113.6810000001</v>
          </cell>
          <cell r="I129">
            <v>1652813.438606607</v>
          </cell>
          <cell r="J129">
            <v>1756901.8217105092</v>
          </cell>
          <cell r="K129">
            <v>1714583.1439320487</v>
          </cell>
          <cell r="L129">
            <v>1832137.2367928256</v>
          </cell>
          <cell r="M129">
            <v>1660664.9582493277</v>
          </cell>
          <cell r="N129">
            <v>1717355.6825901349</v>
          </cell>
          <cell r="O129">
            <v>1796774.2338439466</v>
          </cell>
          <cell r="P129">
            <v>1845784.2819013456</v>
          </cell>
          <cell r="Q129">
            <v>1957876.8647174889</v>
          </cell>
          <cell r="AJ129">
            <v>19606008.405499998</v>
          </cell>
        </row>
        <row r="130">
          <cell r="F130">
            <v>1976258.412</v>
          </cell>
          <cell r="G130">
            <v>1697107.2919999999</v>
          </cell>
          <cell r="H130">
            <v>1827763.2830000001</v>
          </cell>
          <cell r="I130">
            <v>1632421.92</v>
          </cell>
          <cell r="J130">
            <v>1735925.4879999999</v>
          </cell>
          <cell r="K130">
            <v>1695885.389</v>
          </cell>
          <cell r="L130">
            <v>1832137.2367928256</v>
          </cell>
          <cell r="M130">
            <v>1660664.9582493277</v>
          </cell>
          <cell r="N130">
            <v>1717355.6825901349</v>
          </cell>
          <cell r="O130">
            <v>1796774.2338439466</v>
          </cell>
          <cell r="P130">
            <v>1845784.2819013456</v>
          </cell>
          <cell r="Q130">
            <v>1957876.8647174889</v>
          </cell>
          <cell r="AJ130">
            <v>19546729.592999998</v>
          </cell>
        </row>
        <row r="131">
          <cell r="F131">
            <v>23904.387999999999</v>
          </cell>
          <cell r="G131">
            <v>21676.905999999999</v>
          </cell>
          <cell r="H131">
            <v>22350.398000000001</v>
          </cell>
          <cell r="I131">
            <v>20391.51860660718</v>
          </cell>
          <cell r="J131">
            <v>20976.333710509258</v>
          </cell>
          <cell r="K131">
            <v>18697.7549320488</v>
          </cell>
          <cell r="L131">
            <v>0</v>
          </cell>
          <cell r="M131">
            <v>0</v>
          </cell>
          <cell r="N131">
            <v>0</v>
          </cell>
          <cell r="O131">
            <v>0</v>
          </cell>
          <cell r="P131">
            <v>0</v>
          </cell>
          <cell r="Q131">
            <v>0</v>
          </cell>
          <cell r="AJ131">
            <v>59278.8125</v>
          </cell>
        </row>
        <row r="132">
          <cell r="D132" t="str">
            <v>v$_URT</v>
          </cell>
          <cell r="F132">
            <v>2107814.5970000001</v>
          </cell>
          <cell r="G132">
            <v>2010358.406</v>
          </cell>
          <cell r="H132">
            <v>1986627.4620000001</v>
          </cell>
          <cell r="I132">
            <v>1974997.4705349975</v>
          </cell>
          <cell r="J132">
            <v>1961052.360935783</v>
          </cell>
          <cell r="K132">
            <v>2006546.0808473099</v>
          </cell>
          <cell r="L132">
            <v>2012079.2868349778</v>
          </cell>
          <cell r="M132">
            <v>1734801.7867426008</v>
          </cell>
          <cell r="N132">
            <v>1916691.6100336325</v>
          </cell>
          <cell r="O132">
            <v>1941157.8776349779</v>
          </cell>
          <cell r="P132">
            <v>2027066.6667309415</v>
          </cell>
          <cell r="Q132">
            <v>2150168.342502242</v>
          </cell>
          <cell r="AJ132">
            <v>25881206.492000002</v>
          </cell>
        </row>
        <row r="133">
          <cell r="F133">
            <v>2089613.183</v>
          </cell>
          <cell r="G133">
            <v>1991978.824</v>
          </cell>
          <cell r="H133">
            <v>1969783.81</v>
          </cell>
          <cell r="I133">
            <v>1959465.034</v>
          </cell>
          <cell r="J133">
            <v>1945531.379</v>
          </cell>
          <cell r="K133">
            <v>1991193.2120000001</v>
          </cell>
          <cell r="L133">
            <v>2012079.2868349778</v>
          </cell>
          <cell r="M133">
            <v>1734801.7867426008</v>
          </cell>
          <cell r="N133">
            <v>1916691.6100336325</v>
          </cell>
          <cell r="O133">
            <v>1941157.8776349779</v>
          </cell>
          <cell r="P133">
            <v>2027066.6667309415</v>
          </cell>
          <cell r="Q133">
            <v>2150168.342502242</v>
          </cell>
          <cell r="AJ133">
            <v>25798350.318999998</v>
          </cell>
        </row>
        <row r="134">
          <cell r="F134">
            <v>18201.414000000001</v>
          </cell>
          <cell r="G134">
            <v>18379.581999999999</v>
          </cell>
          <cell r="H134">
            <v>16843.651999999998</v>
          </cell>
          <cell r="I134">
            <v>15532.4365349976</v>
          </cell>
          <cell r="J134">
            <v>15520.981935783</v>
          </cell>
          <cell r="K134">
            <v>15352.868847309901</v>
          </cell>
          <cell r="L134">
            <v>0</v>
          </cell>
          <cell r="M134">
            <v>0</v>
          </cell>
          <cell r="N134">
            <v>0</v>
          </cell>
          <cell r="O134">
            <v>0</v>
          </cell>
          <cell r="P134">
            <v>0</v>
          </cell>
          <cell r="Q134">
            <v>0</v>
          </cell>
          <cell r="AJ134">
            <v>82856.17300000001</v>
          </cell>
        </row>
        <row r="135">
          <cell r="D135" t="str">
            <v>v$_CPPE</v>
          </cell>
          <cell r="F135">
            <v>43021.968000000001</v>
          </cell>
          <cell r="G135">
            <v>47469.220999999998</v>
          </cell>
          <cell r="H135">
            <v>60380.142</v>
          </cell>
          <cell r="I135">
            <v>36941.980000000003</v>
          </cell>
          <cell r="J135">
            <v>32382.752</v>
          </cell>
          <cell r="K135">
            <v>46146.358</v>
          </cell>
          <cell r="L135">
            <v>0</v>
          </cell>
          <cell r="M135">
            <v>0</v>
          </cell>
          <cell r="N135">
            <v>0</v>
          </cell>
          <cell r="O135">
            <v>0</v>
          </cell>
          <cell r="P135">
            <v>0</v>
          </cell>
          <cell r="Q135">
            <v>0</v>
          </cell>
          <cell r="AJ135">
            <v>529923.21799999999</v>
          </cell>
        </row>
        <row r="137">
          <cell r="F137">
            <v>43021.968000000001</v>
          </cell>
          <cell r="G137">
            <v>47469.220999999998</v>
          </cell>
          <cell r="H137">
            <v>60380.142</v>
          </cell>
          <cell r="I137">
            <v>36941.980000000003</v>
          </cell>
          <cell r="J137">
            <v>32382.752</v>
          </cell>
          <cell r="K137">
            <v>46146.358</v>
          </cell>
          <cell r="L137">
            <v>0</v>
          </cell>
          <cell r="M137">
            <v>0</v>
          </cell>
          <cell r="N137">
            <v>0</v>
          </cell>
          <cell r="O137">
            <v>0</v>
          </cell>
          <cell r="P137">
            <v>0</v>
          </cell>
          <cell r="Q137">
            <v>0</v>
          </cell>
          <cell r="AJ137">
            <v>529923.21799999999</v>
          </cell>
        </row>
        <row r="138">
          <cell r="D138" t="str">
            <v>v$_CPG</v>
          </cell>
          <cell r="F138">
            <v>11049.687</v>
          </cell>
          <cell r="G138">
            <v>6596.4409999999998</v>
          </cell>
          <cell r="H138">
            <v>8402.0879999999997</v>
          </cell>
          <cell r="I138">
            <v>6869.2809999999999</v>
          </cell>
          <cell r="J138">
            <v>512.94399999999996</v>
          </cell>
          <cell r="K138">
            <v>1627.681</v>
          </cell>
          <cell r="L138">
            <v>0</v>
          </cell>
          <cell r="M138">
            <v>0</v>
          </cell>
          <cell r="N138">
            <v>0</v>
          </cell>
          <cell r="O138">
            <v>0</v>
          </cell>
          <cell r="P138">
            <v>0</v>
          </cell>
          <cell r="Q138">
            <v>0</v>
          </cell>
          <cell r="AJ138">
            <v>14481.315000000001</v>
          </cell>
        </row>
        <row r="139">
          <cell r="D139" t="str">
            <v>v$_CTG</v>
          </cell>
          <cell r="F139">
            <v>13848.239</v>
          </cell>
          <cell r="G139">
            <v>14159.433999999999</v>
          </cell>
          <cell r="H139">
            <v>14328.489</v>
          </cell>
          <cell r="I139">
            <v>2422.3069999999998</v>
          </cell>
          <cell r="J139">
            <v>497.024</v>
          </cell>
          <cell r="K139">
            <v>736.85</v>
          </cell>
          <cell r="L139">
            <v>0</v>
          </cell>
          <cell r="M139">
            <v>0</v>
          </cell>
          <cell r="N139">
            <v>0</v>
          </cell>
          <cell r="O139">
            <v>0</v>
          </cell>
          <cell r="P139">
            <v>0</v>
          </cell>
          <cell r="Q139">
            <v>0</v>
          </cell>
          <cell r="AJ139">
            <v>65936.566999999995</v>
          </cell>
        </row>
        <row r="141">
          <cell r="D141" t="str">
            <v>v$_EXP</v>
          </cell>
          <cell r="F141">
            <v>317126.64299999998</v>
          </cell>
          <cell r="G141">
            <v>278869.44601459999</v>
          </cell>
          <cell r="H141">
            <v>327627.68440000003</v>
          </cell>
          <cell r="I141">
            <v>1002169.4216</v>
          </cell>
          <cell r="J141">
            <v>394107.51559999998</v>
          </cell>
          <cell r="K141">
            <v>759826.78</v>
          </cell>
          <cell r="L141">
            <v>0</v>
          </cell>
          <cell r="M141">
            <v>0</v>
          </cell>
          <cell r="N141">
            <v>0</v>
          </cell>
          <cell r="O141">
            <v>0</v>
          </cell>
          <cell r="P141">
            <v>0</v>
          </cell>
          <cell r="Q141">
            <v>0</v>
          </cell>
          <cell r="AJ141">
            <v>5320499.392</v>
          </cell>
        </row>
        <row r="142">
          <cell r="D142" t="str">
            <v>v$_CFG</v>
          </cell>
          <cell r="F142">
            <v>1370.0807263909999</v>
          </cell>
          <cell r="G142">
            <v>8491.7540000000008</v>
          </cell>
          <cell r="H142">
            <v>16046.631405319999</v>
          </cell>
          <cell r="I142">
            <v>-10273.098644</v>
          </cell>
          <cell r="J142">
            <v>4195.5670068000009</v>
          </cell>
          <cell r="K142">
            <v>41672.348905599996</v>
          </cell>
          <cell r="L142">
            <v>0</v>
          </cell>
          <cell r="M142">
            <v>0</v>
          </cell>
          <cell r="N142">
            <v>0</v>
          </cell>
          <cell r="O142">
            <v>0</v>
          </cell>
          <cell r="P142">
            <v>0</v>
          </cell>
          <cell r="Q142">
            <v>0</v>
          </cell>
          <cell r="AJ142">
            <v>-102269.119394963</v>
          </cell>
        </row>
        <row r="143">
          <cell r="D143" t="str">
            <v>v$_INT</v>
          </cell>
          <cell r="F143">
            <v>-357445.28399999999</v>
          </cell>
          <cell r="G143">
            <v>-411371.26799999998</v>
          </cell>
          <cell r="H143">
            <v>-403947.91100000002</v>
          </cell>
          <cell r="I143">
            <v>-393241.41499999998</v>
          </cell>
          <cell r="J143">
            <v>-387830.125</v>
          </cell>
          <cell r="K143">
            <v>-400000</v>
          </cell>
          <cell r="L143">
            <v>-400000</v>
          </cell>
          <cell r="M143">
            <v>-400000</v>
          </cell>
          <cell r="N143">
            <v>-400000</v>
          </cell>
          <cell r="O143">
            <v>-400000</v>
          </cell>
          <cell r="P143">
            <v>-400000</v>
          </cell>
          <cell r="Q143">
            <v>-400000</v>
          </cell>
          <cell r="AJ143">
            <v>3324084.6410000003</v>
          </cell>
        </row>
        <row r="145">
          <cell r="D145" t="str">
            <v>v$_NV</v>
          </cell>
          <cell r="F145">
            <v>163573</v>
          </cell>
          <cell r="G145">
            <v>143617</v>
          </cell>
          <cell r="H145">
            <v>136378.96900000001</v>
          </cell>
          <cell r="I145">
            <v>250331.33025210199</v>
          </cell>
          <cell r="J145">
            <v>284207.39047473395</v>
          </cell>
          <cell r="K145">
            <v>270467.16073382</v>
          </cell>
          <cell r="L145">
            <v>0</v>
          </cell>
          <cell r="M145">
            <v>0</v>
          </cell>
          <cell r="N145">
            <v>0</v>
          </cell>
          <cell r="O145">
            <v>0</v>
          </cell>
          <cell r="P145">
            <v>0</v>
          </cell>
          <cell r="Q145">
            <v>0</v>
          </cell>
          <cell r="AJ145">
            <v>2032</v>
          </cell>
        </row>
        <row r="146">
          <cell r="D146" t="str">
            <v>v$_NVDSV</v>
          </cell>
          <cell r="F146">
            <v>82379.800503434759</v>
          </cell>
          <cell r="G146">
            <v>52114.549389234635</v>
          </cell>
          <cell r="H146">
            <v>71017.245455961092</v>
          </cell>
          <cell r="I146">
            <v>42335.155587310823</v>
          </cell>
          <cell r="J146">
            <v>22225.743851697091</v>
          </cell>
          <cell r="K146">
            <v>18634.063462644561</v>
          </cell>
          <cell r="L146">
            <v>0</v>
          </cell>
          <cell r="M146">
            <v>0</v>
          </cell>
          <cell r="N146">
            <v>0</v>
          </cell>
          <cell r="O146">
            <v>0</v>
          </cell>
          <cell r="P146">
            <v>0</v>
          </cell>
          <cell r="Q146">
            <v>0</v>
          </cell>
          <cell r="AJ146">
            <v>276290.73354046792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auxiliar"/>
      <sheetName val="encfixa"/>
      <sheetName val="encfixb"/>
      <sheetName val="quadro 1a"/>
      <sheetName val="quadro 1b"/>
      <sheetName val="quadro 2"/>
      <sheetName val="quadro 3a"/>
      <sheetName val="quadro 3b"/>
      <sheetName val="quadro 4a"/>
      <sheetName val="quadro 4b"/>
      <sheetName val="quadro 5"/>
      <sheetName val="quadro 6"/>
      <sheetName val="quadro 7"/>
      <sheetName val="quadro 8"/>
      <sheetName val="quadro9"/>
      <sheetName val="quadro 10"/>
      <sheetName val="quadro 13"/>
      <sheetName val="quadro 14"/>
      <sheetName val="quadro 16"/>
      <sheetName val="quadro 17"/>
      <sheetName val="quadro 19"/>
      <sheetName val="quadro 20"/>
      <sheetName val="quadro 21"/>
      <sheetName val="quadro 22"/>
      <sheetName val="quadro 23"/>
      <sheetName val="quadro 24"/>
      <sheetName val="quadro 25"/>
      <sheetName val="quadro 26"/>
      <sheetName val="quadro 27"/>
      <sheetName val="quadro 28"/>
      <sheetName val="quadro 29"/>
      <sheetName val="quadro 30"/>
      <sheetName val="quadro 31"/>
      <sheetName val="Custos Médios"/>
      <sheetName val="jmb2002"/>
      <sheetName val="jmb2003"/>
      <sheetName val="OV2002"/>
      <sheetName val="OV2003"/>
      <sheetName val="quadro 15"/>
      <sheetName val="quadro 20.orig"/>
      <sheetName val="quadro 21.orig"/>
      <sheetName val="quadro 1.old"/>
      <sheetName val="pre$"/>
      <sheetName val="quadro 20.jmb"/>
      <sheetName val="quadro 21.jmb"/>
      <sheetName val="Gráfico 1a)"/>
      <sheetName val="Gráfico 1b)"/>
      <sheetName val="Gráfico 2a)"/>
      <sheetName val="Gráfico 2b)"/>
      <sheetName val="Gráfico 3"/>
      <sheetName val="Gráfico 4"/>
      <sheetName val="Gráfico 8a)"/>
      <sheetName val="Gráfico 8b)"/>
      <sheetName val="Gráfico_cms"/>
      <sheetName val="Para_gráficos"/>
      <sheetName val="cons.esp.1"/>
      <sheetName val="cons.esp.2"/>
      <sheetName val="custos1"/>
      <sheetName val="custos2"/>
      <sheetName val="custos_verificados"/>
      <sheetName val="construcao_custos"/>
      <sheetName val="Emis"/>
      <sheetName val="Prod"/>
    </sheetNames>
    <sheetDataSet>
      <sheetData sheetId="0" refreshError="1">
        <row r="1">
          <cell r="A1">
            <v>8</v>
          </cell>
        </row>
        <row r="2">
          <cell r="A2">
            <v>2002</v>
          </cell>
        </row>
        <row r="3">
          <cell r="A3">
            <v>2003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otações"/>
      <sheetName val="Procura"/>
      <sheetName val="Oferta"/>
      <sheetName val="DR ACTIVIDADES"/>
      <sheetName val="dr+ot+of TOTAL"/>
      <sheetName val="resumo DR"/>
      <sheetName val="Balanço"/>
      <sheetName val="Serv.dívida"/>
      <sheetName val="Serv.dívida (Anexo)"/>
      <sheetName val="Indicadores"/>
      <sheetName val="APOIO"/>
      <sheetName val="Investimento"/>
      <sheetName val="Pessoal"/>
      <sheetName val="dr+ot+of TOTALback"/>
      <sheetName val="DR ACTIVIDADES ba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Taxas de juros nominais</v>
          </cell>
        </row>
        <row r="4">
          <cell r="A4" t="str">
            <v>Euribor 12 m</v>
          </cell>
          <cell r="G4">
            <v>0</v>
          </cell>
          <cell r="H4">
            <v>0</v>
          </cell>
          <cell r="I4">
            <v>0</v>
          </cell>
          <cell r="J4">
            <v>0</v>
          </cell>
          <cell r="K4">
            <v>0</v>
          </cell>
          <cell r="L4">
            <v>0</v>
          </cell>
          <cell r="M4">
            <v>0</v>
          </cell>
          <cell r="N4">
            <v>0</v>
          </cell>
          <cell r="O4">
            <v>0</v>
          </cell>
          <cell r="P4">
            <v>0</v>
          </cell>
          <cell r="Q4">
            <v>0</v>
          </cell>
          <cell r="R4">
            <v>0</v>
          </cell>
        </row>
        <row r="5">
          <cell r="A5" t="str">
            <v>Lisbor 6m</v>
          </cell>
          <cell r="G5">
            <v>0</v>
          </cell>
          <cell r="H5">
            <v>0</v>
          </cell>
          <cell r="I5">
            <v>0</v>
          </cell>
          <cell r="J5">
            <v>0</v>
          </cell>
          <cell r="K5">
            <v>0</v>
          </cell>
          <cell r="L5">
            <v>0</v>
          </cell>
          <cell r="M5">
            <v>0</v>
          </cell>
          <cell r="N5">
            <v>0</v>
          </cell>
          <cell r="O5">
            <v>0</v>
          </cell>
          <cell r="P5">
            <v>0</v>
          </cell>
          <cell r="Q5">
            <v>0</v>
          </cell>
          <cell r="R5">
            <v>0</v>
          </cell>
        </row>
        <row r="6">
          <cell r="A6" t="str">
            <v>Emprést.c.prazo</v>
          </cell>
          <cell r="G6">
            <v>0</v>
          </cell>
          <cell r="H6">
            <v>0</v>
          </cell>
          <cell r="I6">
            <v>0</v>
          </cell>
          <cell r="J6">
            <v>0</v>
          </cell>
          <cell r="K6">
            <v>0</v>
          </cell>
          <cell r="L6">
            <v>0</v>
          </cell>
          <cell r="M6">
            <v>0</v>
          </cell>
          <cell r="N6">
            <v>0</v>
          </cell>
          <cell r="O6">
            <v>0</v>
          </cell>
          <cell r="P6">
            <v>0</v>
          </cell>
          <cell r="Q6">
            <v>0</v>
          </cell>
          <cell r="R6">
            <v>0</v>
          </cell>
        </row>
        <row r="7">
          <cell r="A7" t="str">
            <v>Emprést.m.l.prazo</v>
          </cell>
          <cell r="G7">
            <v>0</v>
          </cell>
          <cell r="H7">
            <v>0</v>
          </cell>
          <cell r="I7">
            <v>0</v>
          </cell>
          <cell r="J7">
            <v>0</v>
          </cell>
          <cell r="K7">
            <v>0</v>
          </cell>
          <cell r="L7">
            <v>0</v>
          </cell>
          <cell r="M7">
            <v>0</v>
          </cell>
          <cell r="N7">
            <v>0</v>
          </cell>
          <cell r="O7">
            <v>0</v>
          </cell>
          <cell r="P7">
            <v>0</v>
          </cell>
          <cell r="Q7">
            <v>0</v>
          </cell>
          <cell r="R7">
            <v>0</v>
          </cell>
        </row>
        <row r="8">
          <cell r="A8" t="str">
            <v>Empréstimo separação</v>
          </cell>
          <cell r="F8">
            <v>3.5000000000000003E-2</v>
          </cell>
          <cell r="G8">
            <v>2.9166666666666668E-3</v>
          </cell>
          <cell r="H8">
            <v>2.9166666666666668E-3</v>
          </cell>
          <cell r="I8">
            <v>2.9166666666666668E-3</v>
          </cell>
          <cell r="J8">
            <v>2.9166666666666668E-3</v>
          </cell>
          <cell r="K8">
            <v>2.9166666666666668E-3</v>
          </cell>
          <cell r="L8">
            <v>2.9166666666666668E-3</v>
          </cell>
          <cell r="M8">
            <v>2.9166666666666668E-3</v>
          </cell>
          <cell r="N8">
            <v>2.9166666666666668E-3</v>
          </cell>
          <cell r="O8">
            <v>2.9166666666666668E-3</v>
          </cell>
          <cell r="P8">
            <v>2.9166666666666668E-3</v>
          </cell>
          <cell r="Q8">
            <v>2.9166666666666668E-3</v>
          </cell>
          <cell r="R8">
            <v>2.9166666666666668E-3</v>
          </cell>
        </row>
        <row r="10">
          <cell r="A10" t="str">
            <v xml:space="preserve"> TAXAS DE JUROS</v>
          </cell>
        </row>
        <row r="11">
          <cell r="G11" t="str">
            <v>JAN</v>
          </cell>
          <cell r="H11" t="str">
            <v>FEV</v>
          </cell>
          <cell r="I11" t="str">
            <v>MAR</v>
          </cell>
          <cell r="J11" t="str">
            <v>ABR</v>
          </cell>
          <cell r="K11" t="str">
            <v>MAI</v>
          </cell>
          <cell r="L11" t="str">
            <v>JUN</v>
          </cell>
          <cell r="M11" t="str">
            <v>JUL</v>
          </cell>
          <cell r="N11" t="str">
            <v>AGO</v>
          </cell>
          <cell r="O11" t="str">
            <v>SET</v>
          </cell>
          <cell r="P11" t="str">
            <v>OUT</v>
          </cell>
          <cell r="Q11" t="str">
            <v>NOV</v>
          </cell>
          <cell r="R11" t="str">
            <v>DEZ</v>
          </cell>
        </row>
        <row r="13">
          <cell r="A13" t="str">
            <v>papel comercial existente</v>
          </cell>
          <cell r="F13">
            <v>0</v>
          </cell>
          <cell r="G13">
            <v>0</v>
          </cell>
          <cell r="H13">
            <v>0</v>
          </cell>
          <cell r="I13">
            <v>0</v>
          </cell>
          <cell r="J13">
            <v>0</v>
          </cell>
          <cell r="K13">
            <v>0</v>
          </cell>
          <cell r="L13">
            <v>0</v>
          </cell>
          <cell r="M13">
            <v>0</v>
          </cell>
          <cell r="N13">
            <v>0</v>
          </cell>
          <cell r="O13">
            <v>0</v>
          </cell>
          <cell r="P13">
            <v>0</v>
          </cell>
          <cell r="Q13">
            <v>0</v>
          </cell>
          <cell r="R13">
            <v>0</v>
          </cell>
        </row>
        <row r="14">
          <cell r="A14" t="str">
            <v>Empréstimo Sumitomo</v>
          </cell>
          <cell r="D14" t="str">
            <v>Tx Juro</v>
          </cell>
          <cell r="E14" t="str">
            <v>Spread</v>
          </cell>
          <cell r="F14">
            <v>0.04</v>
          </cell>
          <cell r="G14">
            <v>3.3333333333333335E-3</v>
          </cell>
          <cell r="H14">
            <v>3.3333333333333335E-3</v>
          </cell>
          <cell r="I14">
            <v>3.3333333333333335E-3</v>
          </cell>
          <cell r="J14">
            <v>3.3333333333333335E-3</v>
          </cell>
          <cell r="K14">
            <v>3.3333333333333335E-3</v>
          </cell>
          <cell r="L14">
            <v>3.3333333333333335E-3</v>
          </cell>
          <cell r="M14">
            <v>3.3333333333333335E-3</v>
          </cell>
          <cell r="N14">
            <v>3.3333333333333335E-3</v>
          </cell>
          <cell r="O14">
            <v>3.3333333333333335E-3</v>
          </cell>
          <cell r="P14">
            <v>3.3333333333333335E-3</v>
          </cell>
          <cell r="Q14">
            <v>3.3333333333333335E-3</v>
          </cell>
          <cell r="R14">
            <v>3.3333333333333335E-3</v>
          </cell>
        </row>
        <row r="15">
          <cell r="A15" t="str">
            <v xml:space="preserve">   Maio/2003</v>
          </cell>
          <cell r="D15">
            <v>2.9829999999999999E-2</v>
          </cell>
          <cell r="E15">
            <v>3.2499999999999999E-3</v>
          </cell>
        </row>
        <row r="16">
          <cell r="A16" t="str">
            <v xml:space="preserve">   Nov/2003</v>
          </cell>
          <cell r="D16">
            <v>0.04</v>
          </cell>
          <cell r="E16">
            <v>3.2499999999999999E-3</v>
          </cell>
        </row>
        <row r="17">
          <cell r="A17" t="str">
            <v>taxas de referência</v>
          </cell>
          <cell r="F17">
            <v>0.04</v>
          </cell>
          <cell r="G17">
            <v>3.3333333333333335E-3</v>
          </cell>
          <cell r="H17">
            <v>3.3333333333333335E-3</v>
          </cell>
          <cell r="I17">
            <v>3.3333333333333335E-3</v>
          </cell>
          <cell r="J17">
            <v>3.3333333333333335E-3</v>
          </cell>
          <cell r="K17">
            <v>3.3333333333333335E-3</v>
          </cell>
          <cell r="L17">
            <v>3.3333333333333335E-3</v>
          </cell>
          <cell r="M17">
            <v>3.3333333333333335E-3</v>
          </cell>
          <cell r="N17">
            <v>3.3333333333333335E-3</v>
          </cell>
          <cell r="O17">
            <v>3.3333333333333335E-3</v>
          </cell>
          <cell r="P17">
            <v>3.3333333333333335E-3</v>
          </cell>
          <cell r="Q17">
            <v>3.3333333333333335E-3</v>
          </cell>
          <cell r="R17">
            <v>3.3333333333333335E-3</v>
          </cell>
        </row>
        <row r="18">
          <cell r="A18" t="str">
            <v>Papel comerc. utiliz. Jan</v>
          </cell>
          <cell r="B18">
            <v>1</v>
          </cell>
          <cell r="F18">
            <v>0.04</v>
          </cell>
        </row>
        <row r="19">
          <cell r="A19" t="str">
            <v>Papel comerc. utiliz. Jan</v>
          </cell>
          <cell r="B19">
            <v>1</v>
          </cell>
          <cell r="F19">
            <v>0.04</v>
          </cell>
        </row>
        <row r="20">
          <cell r="A20" t="str">
            <v>Papel comerc. utiliz. Jan</v>
          </cell>
          <cell r="B20">
            <v>1</v>
          </cell>
          <cell r="F20">
            <v>0.04</v>
          </cell>
        </row>
        <row r="21">
          <cell r="A21" t="str">
            <v>Papel comerc. utiliz. Fev</v>
          </cell>
          <cell r="B21">
            <v>2</v>
          </cell>
          <cell r="F21">
            <v>0.04</v>
          </cell>
        </row>
        <row r="22">
          <cell r="A22" t="str">
            <v>Papel comerc. utiliz. Mar</v>
          </cell>
          <cell r="B22">
            <v>3</v>
          </cell>
          <cell r="F22">
            <v>0.04</v>
          </cell>
        </row>
        <row r="23">
          <cell r="A23" t="str">
            <v>Papel comerc. utiliz. Abr</v>
          </cell>
          <cell r="B23">
            <v>4</v>
          </cell>
          <cell r="F23">
            <v>0.04</v>
          </cell>
        </row>
        <row r="24">
          <cell r="A24" t="str">
            <v>Papel comerc. utiliz. Abr</v>
          </cell>
          <cell r="B24">
            <v>4</v>
          </cell>
          <cell r="F24">
            <v>0.04</v>
          </cell>
        </row>
        <row r="25">
          <cell r="A25" t="str">
            <v>Papel comerc. utiliz. Mai</v>
          </cell>
          <cell r="B25">
            <v>5</v>
          </cell>
          <cell r="F25">
            <v>0.04</v>
          </cell>
        </row>
        <row r="26">
          <cell r="A26" t="str">
            <v>Papel comerc. utiliz. Jun</v>
          </cell>
          <cell r="B26">
            <v>6</v>
          </cell>
          <cell r="F26">
            <v>0.04</v>
          </cell>
        </row>
        <row r="27">
          <cell r="A27" t="str">
            <v>Papel comerc. utiliz. Jul</v>
          </cell>
          <cell r="B27">
            <v>7</v>
          </cell>
          <cell r="F27">
            <v>0.04</v>
          </cell>
        </row>
        <row r="28">
          <cell r="A28" t="str">
            <v>Papel comerc. utiliz. Jul</v>
          </cell>
          <cell r="B28">
            <v>7</v>
          </cell>
          <cell r="F28">
            <v>0.04</v>
          </cell>
        </row>
        <row r="29">
          <cell r="A29" t="str">
            <v>Papel comerc. utiliz. Ago</v>
          </cell>
          <cell r="B29">
            <v>8</v>
          </cell>
          <cell r="F29">
            <v>0.04</v>
          </cell>
        </row>
        <row r="30">
          <cell r="A30" t="str">
            <v>Papel comerc. utiliz. Set</v>
          </cell>
          <cell r="B30">
            <v>9</v>
          </cell>
          <cell r="F30">
            <v>0.04</v>
          </cell>
        </row>
        <row r="31">
          <cell r="A31" t="str">
            <v>Papel comerc. utiliz. Out</v>
          </cell>
          <cell r="B31">
            <v>10</v>
          </cell>
          <cell r="F31">
            <v>0.04</v>
          </cell>
        </row>
        <row r="32">
          <cell r="A32" t="str">
            <v>Papel comerc. utiliz. Out</v>
          </cell>
          <cell r="B32">
            <v>10</v>
          </cell>
          <cell r="F32">
            <v>0.04</v>
          </cell>
        </row>
        <row r="33">
          <cell r="A33" t="str">
            <v>Papel comerc. utiliz. Nov</v>
          </cell>
          <cell r="B33">
            <v>11</v>
          </cell>
          <cell r="F33">
            <v>0.04</v>
          </cell>
        </row>
        <row r="34">
          <cell r="A34" t="str">
            <v>Papel comerc. utiliz. Dez</v>
          </cell>
          <cell r="B34">
            <v>12</v>
          </cell>
          <cell r="F34">
            <v>0.04</v>
          </cell>
        </row>
        <row r="36">
          <cell r="A36" t="str">
            <v>Outros empréstimos</v>
          </cell>
          <cell r="F36">
            <v>0.04</v>
          </cell>
          <cell r="G36">
            <v>3.3333333333333335E-3</v>
          </cell>
          <cell r="H36">
            <v>3.3333333333333335E-3</v>
          </cell>
          <cell r="I36">
            <v>3.3333333333333335E-3</v>
          </cell>
          <cell r="J36">
            <v>3.3333333333333335E-3</v>
          </cell>
          <cell r="K36">
            <v>3.3333333333333335E-3</v>
          </cell>
          <cell r="L36">
            <v>3.3333333333333335E-3</v>
          </cell>
          <cell r="M36">
            <v>3.3333333333333335E-3</v>
          </cell>
          <cell r="N36">
            <v>3.3333333333333335E-3</v>
          </cell>
          <cell r="O36">
            <v>3.3333333333333335E-3</v>
          </cell>
          <cell r="P36">
            <v>3.3333333333333335E-3</v>
          </cell>
          <cell r="Q36">
            <v>3.3333333333333335E-3</v>
          </cell>
          <cell r="R36">
            <v>3.3333333333333335E-3</v>
          </cell>
        </row>
        <row r="39">
          <cell r="A39" t="str">
            <v xml:space="preserve"> Capital em Dívida (milhões de euros)</v>
          </cell>
        </row>
        <row r="42">
          <cell r="F42" t="str">
            <v xml:space="preserve"> 31.Dez.02</v>
          </cell>
          <cell r="G42" t="str">
            <v>JAN</v>
          </cell>
          <cell r="H42" t="str">
            <v>FEV</v>
          </cell>
          <cell r="I42" t="str">
            <v>MAR</v>
          </cell>
          <cell r="J42" t="str">
            <v>ABR</v>
          </cell>
          <cell r="K42" t="str">
            <v>MAI</v>
          </cell>
          <cell r="L42" t="str">
            <v>JUN</v>
          </cell>
          <cell r="M42" t="str">
            <v>JUL</v>
          </cell>
          <cell r="N42" t="str">
            <v>AGO</v>
          </cell>
          <cell r="O42" t="str">
            <v>SET</v>
          </cell>
          <cell r="P42" t="str">
            <v>OUT</v>
          </cell>
          <cell r="Q42" t="str">
            <v>NOV</v>
          </cell>
          <cell r="R42" t="str">
            <v>DEZ</v>
          </cell>
        </row>
        <row r="43">
          <cell r="D43" t="str">
            <v>montante</v>
          </cell>
          <cell r="E43" t="str">
            <v>nº meses</v>
          </cell>
          <cell r="G43">
            <v>1</v>
          </cell>
          <cell r="H43">
            <v>2</v>
          </cell>
          <cell r="I43">
            <v>3</v>
          </cell>
          <cell r="J43">
            <v>4</v>
          </cell>
          <cell r="K43">
            <v>5</v>
          </cell>
          <cell r="L43">
            <v>6</v>
          </cell>
          <cell r="M43">
            <v>7</v>
          </cell>
          <cell r="N43">
            <v>8</v>
          </cell>
          <cell r="O43">
            <v>9</v>
          </cell>
          <cell r="P43">
            <v>10</v>
          </cell>
          <cell r="Q43">
            <v>11</v>
          </cell>
          <cell r="R43">
            <v>12</v>
          </cell>
        </row>
        <row r="44">
          <cell r="A44" t="str">
            <v>Papel comercial existente</v>
          </cell>
          <cell r="F44">
            <v>309</v>
          </cell>
          <cell r="G44">
            <v>80</v>
          </cell>
          <cell r="H44">
            <v>80</v>
          </cell>
          <cell r="I44">
            <v>80</v>
          </cell>
          <cell r="J44">
            <v>0</v>
          </cell>
          <cell r="K44">
            <v>0</v>
          </cell>
          <cell r="L44">
            <v>0</v>
          </cell>
          <cell r="M44">
            <v>0</v>
          </cell>
          <cell r="N44">
            <v>0</v>
          </cell>
          <cell r="O44">
            <v>0</v>
          </cell>
          <cell r="P44">
            <v>0</v>
          </cell>
          <cell r="Q44">
            <v>0</v>
          </cell>
          <cell r="R44">
            <v>0</v>
          </cell>
        </row>
        <row r="45">
          <cell r="A45" t="str">
            <v>Empréstimo Sumitomo</v>
          </cell>
          <cell r="F45">
            <v>350</v>
          </cell>
          <cell r="G45">
            <v>350</v>
          </cell>
          <cell r="H45">
            <v>350</v>
          </cell>
          <cell r="I45">
            <v>350</v>
          </cell>
          <cell r="J45">
            <v>350</v>
          </cell>
          <cell r="K45">
            <v>350</v>
          </cell>
          <cell r="L45">
            <v>350</v>
          </cell>
          <cell r="M45">
            <v>350</v>
          </cell>
          <cell r="N45">
            <v>350</v>
          </cell>
          <cell r="O45">
            <v>350</v>
          </cell>
          <cell r="P45">
            <v>350</v>
          </cell>
          <cell r="Q45">
            <v>326.66700000000003</v>
          </cell>
          <cell r="R45">
            <v>326.66700000000003</v>
          </cell>
        </row>
        <row r="46">
          <cell r="A46" t="str">
            <v>Papel comerc. utiliz. Jan</v>
          </cell>
          <cell r="B46">
            <v>1</v>
          </cell>
          <cell r="D46">
            <v>67.5</v>
          </cell>
          <cell r="E46">
            <v>1.0333333333333332</v>
          </cell>
          <cell r="G46">
            <v>67.5</v>
          </cell>
          <cell r="H46">
            <v>0</v>
          </cell>
          <cell r="I46">
            <v>0</v>
          </cell>
          <cell r="J46">
            <v>0</v>
          </cell>
          <cell r="K46">
            <v>0</v>
          </cell>
          <cell r="L46">
            <v>0</v>
          </cell>
          <cell r="M46">
            <v>0</v>
          </cell>
          <cell r="N46">
            <v>0</v>
          </cell>
          <cell r="O46">
            <v>0</v>
          </cell>
          <cell r="P46">
            <v>0</v>
          </cell>
          <cell r="Q46">
            <v>0</v>
          </cell>
          <cell r="R46">
            <v>0</v>
          </cell>
        </row>
        <row r="47">
          <cell r="A47" t="str">
            <v>Papel comerc. utiliz. Jan</v>
          </cell>
          <cell r="B47">
            <v>1</v>
          </cell>
          <cell r="D47">
            <v>110</v>
          </cell>
          <cell r="E47">
            <v>6.0330000000000004</v>
          </cell>
          <cell r="G47">
            <v>110</v>
          </cell>
          <cell r="H47">
            <v>110</v>
          </cell>
          <cell r="I47">
            <v>110</v>
          </cell>
          <cell r="J47">
            <v>110</v>
          </cell>
          <cell r="K47">
            <v>110</v>
          </cell>
          <cell r="L47">
            <v>110</v>
          </cell>
          <cell r="M47">
            <v>0</v>
          </cell>
          <cell r="N47">
            <v>0</v>
          </cell>
          <cell r="O47">
            <v>0</v>
          </cell>
          <cell r="P47">
            <v>0</v>
          </cell>
          <cell r="Q47">
            <v>0</v>
          </cell>
          <cell r="R47">
            <v>0</v>
          </cell>
        </row>
        <row r="48">
          <cell r="A48" t="str">
            <v>Papel comerc. utiliz. Jan</v>
          </cell>
          <cell r="B48">
            <v>1</v>
          </cell>
          <cell r="D48">
            <v>50</v>
          </cell>
          <cell r="E48">
            <v>3</v>
          </cell>
          <cell r="G48">
            <v>50</v>
          </cell>
          <cell r="H48">
            <v>50</v>
          </cell>
          <cell r="I48">
            <v>50</v>
          </cell>
          <cell r="J48">
            <v>0</v>
          </cell>
          <cell r="K48">
            <v>0</v>
          </cell>
          <cell r="L48">
            <v>0</v>
          </cell>
          <cell r="M48">
            <v>0</v>
          </cell>
          <cell r="N48">
            <v>0</v>
          </cell>
          <cell r="O48">
            <v>0</v>
          </cell>
          <cell r="P48">
            <v>0</v>
          </cell>
          <cell r="Q48">
            <v>0</v>
          </cell>
          <cell r="R48">
            <v>0</v>
          </cell>
        </row>
        <row r="49">
          <cell r="A49" t="str">
            <v>Papel comerc. utiliz. Fev</v>
          </cell>
          <cell r="B49">
            <v>2</v>
          </cell>
          <cell r="D49">
            <v>57.6</v>
          </cell>
          <cell r="E49">
            <v>0.93333333333333335</v>
          </cell>
          <cell r="H49">
            <v>57.6</v>
          </cell>
          <cell r="I49">
            <v>0</v>
          </cell>
          <cell r="J49">
            <v>0</v>
          </cell>
          <cell r="K49">
            <v>0</v>
          </cell>
          <cell r="L49">
            <v>0</v>
          </cell>
          <cell r="M49">
            <v>0</v>
          </cell>
          <cell r="N49">
            <v>0</v>
          </cell>
          <cell r="O49">
            <v>0</v>
          </cell>
          <cell r="P49">
            <v>0</v>
          </cell>
          <cell r="Q49">
            <v>0</v>
          </cell>
          <cell r="R49">
            <v>0</v>
          </cell>
        </row>
        <row r="50">
          <cell r="A50" t="str">
            <v>Papel comerc. utiliz. Mar</v>
          </cell>
          <cell r="B50">
            <v>3</v>
          </cell>
          <cell r="D50">
            <v>50.9</v>
          </cell>
          <cell r="E50">
            <v>1.0333333333333332</v>
          </cell>
          <cell r="I50">
            <v>50.9</v>
          </cell>
          <cell r="J50">
            <v>0</v>
          </cell>
          <cell r="K50">
            <v>0</v>
          </cell>
          <cell r="L50">
            <v>0</v>
          </cell>
          <cell r="M50">
            <v>0</v>
          </cell>
          <cell r="N50">
            <v>0</v>
          </cell>
          <cell r="O50">
            <v>0</v>
          </cell>
          <cell r="P50">
            <v>0</v>
          </cell>
          <cell r="Q50">
            <v>0</v>
          </cell>
          <cell r="R50">
            <v>0</v>
          </cell>
        </row>
        <row r="51">
          <cell r="A51" t="str">
            <v>Papel comerc. utiliz. Abr</v>
          </cell>
          <cell r="B51">
            <v>4</v>
          </cell>
          <cell r="D51">
            <v>41.2</v>
          </cell>
          <cell r="E51">
            <v>1</v>
          </cell>
          <cell r="J51">
            <v>41.2</v>
          </cell>
          <cell r="K51">
            <v>0</v>
          </cell>
          <cell r="L51">
            <v>0</v>
          </cell>
          <cell r="M51">
            <v>0</v>
          </cell>
          <cell r="N51">
            <v>0</v>
          </cell>
          <cell r="O51">
            <v>0</v>
          </cell>
          <cell r="P51">
            <v>0</v>
          </cell>
          <cell r="Q51">
            <v>0</v>
          </cell>
          <cell r="R51">
            <v>0</v>
          </cell>
        </row>
        <row r="52">
          <cell r="A52" t="str">
            <v>Papel comerc. utiliz. Abr</v>
          </cell>
          <cell r="B52">
            <v>4</v>
          </cell>
          <cell r="D52">
            <v>130</v>
          </cell>
          <cell r="E52">
            <v>6.1</v>
          </cell>
          <cell r="J52">
            <v>130</v>
          </cell>
          <cell r="K52">
            <v>130</v>
          </cell>
          <cell r="L52">
            <v>130</v>
          </cell>
          <cell r="M52">
            <v>130</v>
          </cell>
          <cell r="N52">
            <v>130</v>
          </cell>
          <cell r="O52">
            <v>130</v>
          </cell>
          <cell r="P52">
            <v>0</v>
          </cell>
          <cell r="Q52">
            <v>0</v>
          </cell>
          <cell r="R52">
            <v>0</v>
          </cell>
        </row>
        <row r="53">
          <cell r="A53" t="str">
            <v>Papel comerc. utiliz. Mai</v>
          </cell>
          <cell r="B53">
            <v>5</v>
          </cell>
          <cell r="D53">
            <v>64.8</v>
          </cell>
          <cell r="E53">
            <v>1.0333333333333332</v>
          </cell>
          <cell r="K53">
            <v>64.8</v>
          </cell>
          <cell r="L53">
            <v>0</v>
          </cell>
          <cell r="M53">
            <v>0</v>
          </cell>
          <cell r="N53">
            <v>0</v>
          </cell>
          <cell r="O53">
            <v>0</v>
          </cell>
          <cell r="P53">
            <v>0</v>
          </cell>
          <cell r="Q53">
            <v>0</v>
          </cell>
          <cell r="R53">
            <v>0</v>
          </cell>
        </row>
        <row r="54">
          <cell r="A54" t="str">
            <v>Papel comerc. utiliz. Jun</v>
          </cell>
          <cell r="B54">
            <v>6</v>
          </cell>
          <cell r="D54">
            <v>47</v>
          </cell>
          <cell r="E54">
            <v>1</v>
          </cell>
          <cell r="L54">
            <v>47</v>
          </cell>
          <cell r="M54">
            <v>0</v>
          </cell>
          <cell r="N54">
            <v>0</v>
          </cell>
          <cell r="O54">
            <v>0</v>
          </cell>
          <cell r="P54">
            <v>0</v>
          </cell>
          <cell r="Q54">
            <v>0</v>
          </cell>
          <cell r="R54">
            <v>0</v>
          </cell>
        </row>
        <row r="55">
          <cell r="A55" t="str">
            <v>Papel comerc. utiliz. Jul</v>
          </cell>
          <cell r="B55">
            <v>7</v>
          </cell>
          <cell r="D55">
            <v>46.8</v>
          </cell>
          <cell r="E55">
            <v>1.0333333333333332</v>
          </cell>
          <cell r="M55">
            <v>46.8</v>
          </cell>
          <cell r="N55">
            <v>0</v>
          </cell>
          <cell r="O55">
            <v>0</v>
          </cell>
          <cell r="P55">
            <v>0</v>
          </cell>
          <cell r="Q55">
            <v>0</v>
          </cell>
          <cell r="R55">
            <v>0</v>
          </cell>
        </row>
        <row r="56">
          <cell r="A56" t="str">
            <v>Papel comerc. utiliz. Jul</v>
          </cell>
          <cell r="B56">
            <v>7</v>
          </cell>
          <cell r="D56">
            <v>110</v>
          </cell>
          <cell r="E56">
            <v>6.1333333333333329</v>
          </cell>
          <cell r="M56">
            <v>110</v>
          </cell>
          <cell r="N56">
            <v>110</v>
          </cell>
          <cell r="O56">
            <v>110</v>
          </cell>
          <cell r="P56">
            <v>110</v>
          </cell>
          <cell r="Q56">
            <v>110</v>
          </cell>
          <cell r="R56">
            <v>110</v>
          </cell>
        </row>
        <row r="57">
          <cell r="A57" t="str">
            <v>Papel comerc. utiliz. Ago</v>
          </cell>
          <cell r="B57">
            <v>8</v>
          </cell>
          <cell r="D57">
            <v>34.700000000000003</v>
          </cell>
          <cell r="E57">
            <v>1.0333333333333332</v>
          </cell>
          <cell r="N57">
            <v>34.700000000000003</v>
          </cell>
          <cell r="O57">
            <v>0</v>
          </cell>
          <cell r="P57">
            <v>0</v>
          </cell>
          <cell r="Q57">
            <v>0</v>
          </cell>
          <cell r="R57">
            <v>0</v>
          </cell>
        </row>
        <row r="58">
          <cell r="A58" t="str">
            <v>Papel comerc. utiliz. Set</v>
          </cell>
          <cell r="B58">
            <v>9</v>
          </cell>
          <cell r="D58">
            <v>42.1</v>
          </cell>
          <cell r="E58">
            <v>1</v>
          </cell>
          <cell r="O58">
            <v>42.1</v>
          </cell>
          <cell r="P58">
            <v>0</v>
          </cell>
          <cell r="Q58">
            <v>0</v>
          </cell>
          <cell r="R58">
            <v>0</v>
          </cell>
        </row>
        <row r="59">
          <cell r="A59" t="str">
            <v>Papel comerc. utiliz. Out</v>
          </cell>
          <cell r="B59">
            <v>10</v>
          </cell>
          <cell r="D59">
            <v>34.1</v>
          </cell>
          <cell r="E59">
            <v>1.0333333333333332</v>
          </cell>
          <cell r="P59">
            <v>34.1</v>
          </cell>
          <cell r="Q59">
            <v>0</v>
          </cell>
          <cell r="R59">
            <v>0</v>
          </cell>
        </row>
        <row r="60">
          <cell r="A60" t="str">
            <v>Papel comerc. utiliz. Out</v>
          </cell>
          <cell r="B60">
            <v>10</v>
          </cell>
          <cell r="D60">
            <v>130</v>
          </cell>
          <cell r="E60">
            <v>3.0666666666666664</v>
          </cell>
          <cell r="P60">
            <v>130</v>
          </cell>
          <cell r="Q60">
            <v>130</v>
          </cell>
          <cell r="R60">
            <v>130</v>
          </cell>
        </row>
        <row r="61">
          <cell r="A61" t="str">
            <v>Papel comerc. utiliz. Nov</v>
          </cell>
          <cell r="B61">
            <v>11</v>
          </cell>
          <cell r="D61">
            <v>58.2</v>
          </cell>
          <cell r="E61">
            <v>1</v>
          </cell>
          <cell r="Q61">
            <v>58.2</v>
          </cell>
          <cell r="R61">
            <v>0</v>
          </cell>
        </row>
        <row r="62">
          <cell r="A62" t="str">
            <v>Papel comerc. utiliz. Dez</v>
          </cell>
          <cell r="B62">
            <v>12</v>
          </cell>
          <cell r="D62">
            <v>70</v>
          </cell>
          <cell r="E62">
            <v>1.0333333333333332</v>
          </cell>
          <cell r="R62">
            <v>70</v>
          </cell>
        </row>
        <row r="64">
          <cell r="A64" t="str">
            <v>Outros empréstimos</v>
          </cell>
          <cell r="F64">
            <v>0</v>
          </cell>
          <cell r="G64">
            <v>0</v>
          </cell>
          <cell r="H64">
            <v>0</v>
          </cell>
          <cell r="I64">
            <v>0</v>
          </cell>
          <cell r="J64">
            <v>0</v>
          </cell>
          <cell r="K64">
            <v>0</v>
          </cell>
          <cell r="L64">
            <v>0</v>
          </cell>
          <cell r="M64">
            <v>0</v>
          </cell>
          <cell r="N64">
            <v>0</v>
          </cell>
          <cell r="O64">
            <v>0</v>
          </cell>
          <cell r="P64">
            <v>0</v>
          </cell>
          <cell r="Q64">
            <v>0</v>
          </cell>
          <cell r="R64">
            <v>0.36130000000000001</v>
          </cell>
        </row>
        <row r="65">
          <cell r="A65" t="str">
            <v>Total</v>
          </cell>
          <cell r="F65">
            <v>659</v>
          </cell>
          <cell r="G65">
            <v>657.5</v>
          </cell>
          <cell r="H65">
            <v>647.6</v>
          </cell>
          <cell r="I65">
            <v>640.9</v>
          </cell>
          <cell r="J65">
            <v>631.20000000000005</v>
          </cell>
          <cell r="K65">
            <v>654.79999999999995</v>
          </cell>
          <cell r="L65">
            <v>637</v>
          </cell>
          <cell r="M65">
            <v>636.79999999999995</v>
          </cell>
          <cell r="N65">
            <v>624.70000000000005</v>
          </cell>
          <cell r="O65">
            <v>632.1</v>
          </cell>
          <cell r="P65">
            <v>624.1</v>
          </cell>
          <cell r="Q65">
            <v>624.86700000000008</v>
          </cell>
          <cell r="R65">
            <v>637.02830000000006</v>
          </cell>
        </row>
        <row r="68">
          <cell r="A68" t="str">
            <v xml:space="preserve"> Reembolsos (milhões de euros)</v>
          </cell>
        </row>
        <row r="71">
          <cell r="F71" t="str">
            <v>Ano orçam.</v>
          </cell>
          <cell r="G71" t="str">
            <v>JAN</v>
          </cell>
          <cell r="H71" t="str">
            <v>FEV</v>
          </cell>
          <cell r="I71" t="str">
            <v>MAR</v>
          </cell>
          <cell r="J71" t="str">
            <v>ABR</v>
          </cell>
          <cell r="K71" t="str">
            <v>MAI</v>
          </cell>
          <cell r="L71" t="str">
            <v>JUN</v>
          </cell>
          <cell r="M71" t="str">
            <v>JUL</v>
          </cell>
          <cell r="N71" t="str">
            <v>AGO</v>
          </cell>
          <cell r="O71" t="str">
            <v>SET</v>
          </cell>
          <cell r="P71" t="str">
            <v>OUT</v>
          </cell>
          <cell r="Q71" t="str">
            <v>NOV</v>
          </cell>
          <cell r="R71" t="str">
            <v>DEZ</v>
          </cell>
        </row>
        <row r="72">
          <cell r="G72">
            <v>1</v>
          </cell>
          <cell r="H72">
            <v>2</v>
          </cell>
          <cell r="I72">
            <v>3</v>
          </cell>
          <cell r="J72">
            <v>4</v>
          </cell>
          <cell r="K72">
            <v>5</v>
          </cell>
          <cell r="L72">
            <v>6</v>
          </cell>
          <cell r="M72">
            <v>7</v>
          </cell>
          <cell r="N72">
            <v>8</v>
          </cell>
          <cell r="O72">
            <v>9</v>
          </cell>
          <cell r="P72">
            <v>10</v>
          </cell>
          <cell r="Q72">
            <v>11</v>
          </cell>
          <cell r="R72">
            <v>12</v>
          </cell>
        </row>
        <row r="73">
          <cell r="A73" t="str">
            <v>Papel comercial existente</v>
          </cell>
          <cell r="F73">
            <v>309</v>
          </cell>
          <cell r="G73">
            <v>229</v>
          </cell>
          <cell r="H73">
            <v>0</v>
          </cell>
          <cell r="J73">
            <v>80</v>
          </cell>
        </row>
        <row r="74">
          <cell r="A74" t="str">
            <v>Empréstimo Sumitomo</v>
          </cell>
          <cell r="F74">
            <v>23.332999999999998</v>
          </cell>
          <cell r="Q74">
            <v>23.332999999999998</v>
          </cell>
        </row>
        <row r="75">
          <cell r="A75" t="str">
            <v>Papel comerc. utiliz. Jan</v>
          </cell>
          <cell r="B75">
            <v>1</v>
          </cell>
          <cell r="F75">
            <v>67.5</v>
          </cell>
          <cell r="G75">
            <v>0</v>
          </cell>
          <cell r="H75">
            <v>67.5</v>
          </cell>
          <cell r="I75">
            <v>0</v>
          </cell>
          <cell r="J75">
            <v>0</v>
          </cell>
          <cell r="K75">
            <v>0</v>
          </cell>
          <cell r="L75">
            <v>0</v>
          </cell>
          <cell r="M75">
            <v>0</v>
          </cell>
          <cell r="N75">
            <v>0</v>
          </cell>
          <cell r="O75">
            <v>0</v>
          </cell>
          <cell r="P75">
            <v>0</v>
          </cell>
          <cell r="Q75">
            <v>0</v>
          </cell>
          <cell r="R75">
            <v>0</v>
          </cell>
        </row>
        <row r="76">
          <cell r="A76" t="str">
            <v>Papel comerc. utiliz. Jan</v>
          </cell>
          <cell r="B76">
            <v>1</v>
          </cell>
          <cell r="F76">
            <v>110</v>
          </cell>
          <cell r="G76">
            <v>0</v>
          </cell>
          <cell r="H76">
            <v>0</v>
          </cell>
          <cell r="I76">
            <v>0</v>
          </cell>
          <cell r="J76">
            <v>0</v>
          </cell>
          <cell r="K76">
            <v>0</v>
          </cell>
          <cell r="L76">
            <v>0</v>
          </cell>
          <cell r="M76">
            <v>110</v>
          </cell>
          <cell r="N76">
            <v>0</v>
          </cell>
          <cell r="O76">
            <v>0</v>
          </cell>
          <cell r="P76">
            <v>0</v>
          </cell>
          <cell r="Q76">
            <v>0</v>
          </cell>
          <cell r="R76">
            <v>0</v>
          </cell>
        </row>
        <row r="77">
          <cell r="A77" t="str">
            <v>Papel comerc. utiliz. Jan</v>
          </cell>
          <cell r="B77">
            <v>1</v>
          </cell>
          <cell r="F77">
            <v>50</v>
          </cell>
          <cell r="G77">
            <v>0</v>
          </cell>
          <cell r="H77">
            <v>0</v>
          </cell>
          <cell r="I77">
            <v>0</v>
          </cell>
          <cell r="J77">
            <v>50</v>
          </cell>
          <cell r="K77">
            <v>0</v>
          </cell>
          <cell r="L77">
            <v>0</v>
          </cell>
          <cell r="M77">
            <v>0</v>
          </cell>
          <cell r="N77">
            <v>0</v>
          </cell>
          <cell r="O77">
            <v>0</v>
          </cell>
          <cell r="P77">
            <v>0</v>
          </cell>
          <cell r="Q77">
            <v>0</v>
          </cell>
          <cell r="R77">
            <v>0</v>
          </cell>
        </row>
        <row r="78">
          <cell r="A78" t="str">
            <v>Papel comerc. utiliz. Fev</v>
          </cell>
          <cell r="B78">
            <v>2</v>
          </cell>
          <cell r="F78">
            <v>57.6</v>
          </cell>
          <cell r="G78">
            <v>0</v>
          </cell>
          <cell r="H78">
            <v>0</v>
          </cell>
          <cell r="I78">
            <v>57.6</v>
          </cell>
          <cell r="J78">
            <v>0</v>
          </cell>
          <cell r="K78">
            <v>0</v>
          </cell>
          <cell r="L78">
            <v>0</v>
          </cell>
          <cell r="M78">
            <v>0</v>
          </cell>
          <cell r="N78">
            <v>0</v>
          </cell>
          <cell r="O78">
            <v>0</v>
          </cell>
          <cell r="P78">
            <v>0</v>
          </cell>
          <cell r="Q78">
            <v>0</v>
          </cell>
          <cell r="R78">
            <v>0</v>
          </cell>
        </row>
        <row r="79">
          <cell r="A79" t="str">
            <v>Papel comerc. utiliz. Mar</v>
          </cell>
          <cell r="B79">
            <v>3</v>
          </cell>
          <cell r="F79">
            <v>50.9</v>
          </cell>
          <cell r="G79">
            <v>0</v>
          </cell>
          <cell r="H79">
            <v>0</v>
          </cell>
          <cell r="I79">
            <v>0</v>
          </cell>
          <cell r="J79">
            <v>50.9</v>
          </cell>
          <cell r="K79">
            <v>0</v>
          </cell>
          <cell r="L79">
            <v>0</v>
          </cell>
          <cell r="M79">
            <v>0</v>
          </cell>
          <cell r="N79">
            <v>0</v>
          </cell>
          <cell r="O79">
            <v>0</v>
          </cell>
          <cell r="P79">
            <v>0</v>
          </cell>
          <cell r="Q79">
            <v>0</v>
          </cell>
          <cell r="R79">
            <v>0</v>
          </cell>
        </row>
        <row r="80">
          <cell r="A80" t="str">
            <v>Papel comerc. utiliz. Abr</v>
          </cell>
          <cell r="B80">
            <v>4</v>
          </cell>
          <cell r="F80">
            <v>41.2</v>
          </cell>
          <cell r="G80">
            <v>0</v>
          </cell>
          <cell r="H80">
            <v>0</v>
          </cell>
          <cell r="I80">
            <v>0</v>
          </cell>
          <cell r="J80">
            <v>0</v>
          </cell>
          <cell r="K80">
            <v>41.2</v>
          </cell>
          <cell r="L80">
            <v>0</v>
          </cell>
          <cell r="M80">
            <v>0</v>
          </cell>
          <cell r="N80">
            <v>0</v>
          </cell>
          <cell r="O80">
            <v>0</v>
          </cell>
          <cell r="P80">
            <v>0</v>
          </cell>
          <cell r="Q80">
            <v>0</v>
          </cell>
          <cell r="R80">
            <v>0</v>
          </cell>
        </row>
        <row r="81">
          <cell r="A81" t="str">
            <v>Papel comerc. utiliz. Abr</v>
          </cell>
          <cell r="B81">
            <v>4</v>
          </cell>
          <cell r="F81">
            <v>130</v>
          </cell>
          <cell r="G81">
            <v>0</v>
          </cell>
          <cell r="H81">
            <v>0</v>
          </cell>
          <cell r="I81">
            <v>0</v>
          </cell>
          <cell r="J81">
            <v>0</v>
          </cell>
          <cell r="K81">
            <v>0</v>
          </cell>
          <cell r="L81">
            <v>0</v>
          </cell>
          <cell r="M81">
            <v>0</v>
          </cell>
          <cell r="N81">
            <v>0</v>
          </cell>
          <cell r="O81">
            <v>0</v>
          </cell>
          <cell r="P81">
            <v>130</v>
          </cell>
          <cell r="Q81">
            <v>0</v>
          </cell>
          <cell r="R81">
            <v>0</v>
          </cell>
        </row>
        <row r="82">
          <cell r="A82" t="str">
            <v>Papel comerc. utiliz. Mai</v>
          </cell>
          <cell r="B82">
            <v>5</v>
          </cell>
          <cell r="F82">
            <v>64.8</v>
          </cell>
          <cell r="G82">
            <v>0</v>
          </cell>
          <cell r="H82">
            <v>0</v>
          </cell>
          <cell r="I82">
            <v>0</v>
          </cell>
          <cell r="J82">
            <v>0</v>
          </cell>
          <cell r="K82">
            <v>0</v>
          </cell>
          <cell r="L82">
            <v>64.8</v>
          </cell>
          <cell r="M82">
            <v>0</v>
          </cell>
          <cell r="N82">
            <v>0</v>
          </cell>
          <cell r="O82">
            <v>0</v>
          </cell>
          <cell r="P82">
            <v>0</v>
          </cell>
          <cell r="Q82">
            <v>0</v>
          </cell>
          <cell r="R82">
            <v>0</v>
          </cell>
        </row>
        <row r="83">
          <cell r="A83" t="str">
            <v>Papel comerc. utiliz. Jun</v>
          </cell>
          <cell r="B83">
            <v>6</v>
          </cell>
          <cell r="F83">
            <v>47</v>
          </cell>
          <cell r="G83">
            <v>0</v>
          </cell>
          <cell r="H83">
            <v>0</v>
          </cell>
          <cell r="I83">
            <v>0</v>
          </cell>
          <cell r="J83">
            <v>0</v>
          </cell>
          <cell r="K83">
            <v>0</v>
          </cell>
          <cell r="L83">
            <v>0</v>
          </cell>
          <cell r="M83">
            <v>47</v>
          </cell>
          <cell r="N83">
            <v>0</v>
          </cell>
          <cell r="O83">
            <v>0</v>
          </cell>
          <cell r="P83">
            <v>0</v>
          </cell>
          <cell r="Q83">
            <v>0</v>
          </cell>
          <cell r="R83">
            <v>0</v>
          </cell>
        </row>
        <row r="84">
          <cell r="A84" t="str">
            <v>Papel comerc. utiliz. Jul</v>
          </cell>
          <cell r="B84">
            <v>7</v>
          </cell>
          <cell r="F84">
            <v>46.8</v>
          </cell>
          <cell r="G84">
            <v>0</v>
          </cell>
          <cell r="H84">
            <v>0</v>
          </cell>
          <cell r="I84">
            <v>0</v>
          </cell>
          <cell r="J84">
            <v>0</v>
          </cell>
          <cell r="K84">
            <v>0</v>
          </cell>
          <cell r="L84">
            <v>0</v>
          </cell>
          <cell r="M84">
            <v>0</v>
          </cell>
          <cell r="N84">
            <v>46.8</v>
          </cell>
          <cell r="O84">
            <v>0</v>
          </cell>
          <cell r="P84">
            <v>0</v>
          </cell>
          <cell r="Q84">
            <v>0</v>
          </cell>
          <cell r="R84">
            <v>0</v>
          </cell>
        </row>
        <row r="85">
          <cell r="A85" t="str">
            <v>Papel comerc. utiliz. Jul</v>
          </cell>
          <cell r="B85">
            <v>7</v>
          </cell>
          <cell r="F85">
            <v>0</v>
          </cell>
          <cell r="G85">
            <v>0</v>
          </cell>
          <cell r="H85">
            <v>0</v>
          </cell>
          <cell r="I85">
            <v>0</v>
          </cell>
          <cell r="J85">
            <v>0</v>
          </cell>
          <cell r="K85">
            <v>0</v>
          </cell>
          <cell r="L85">
            <v>0</v>
          </cell>
          <cell r="M85">
            <v>0</v>
          </cell>
          <cell r="N85">
            <v>0</v>
          </cell>
          <cell r="O85">
            <v>0</v>
          </cell>
          <cell r="P85">
            <v>0</v>
          </cell>
          <cell r="Q85">
            <v>0</v>
          </cell>
          <cell r="R85">
            <v>0</v>
          </cell>
        </row>
        <row r="86">
          <cell r="A86" t="str">
            <v>Papel comerc. utiliz. Ago</v>
          </cell>
          <cell r="B86">
            <v>8</v>
          </cell>
          <cell r="F86">
            <v>34.700000000000003</v>
          </cell>
          <cell r="G86">
            <v>0</v>
          </cell>
          <cell r="H86">
            <v>0</v>
          </cell>
          <cell r="I86">
            <v>0</v>
          </cell>
          <cell r="J86">
            <v>0</v>
          </cell>
          <cell r="K86">
            <v>0</v>
          </cell>
          <cell r="L86">
            <v>0</v>
          </cell>
          <cell r="M86">
            <v>0</v>
          </cell>
          <cell r="N86">
            <v>0</v>
          </cell>
          <cell r="O86">
            <v>34.700000000000003</v>
          </cell>
          <cell r="P86">
            <v>0</v>
          </cell>
          <cell r="Q86">
            <v>0</v>
          </cell>
          <cell r="R86">
            <v>0</v>
          </cell>
        </row>
        <row r="87">
          <cell r="A87" t="str">
            <v>Papel comerc. utiliz. Set</v>
          </cell>
          <cell r="B87">
            <v>9</v>
          </cell>
          <cell r="F87">
            <v>42.1</v>
          </cell>
          <cell r="G87">
            <v>0</v>
          </cell>
          <cell r="H87">
            <v>0</v>
          </cell>
          <cell r="I87">
            <v>0</v>
          </cell>
          <cell r="J87">
            <v>0</v>
          </cell>
          <cell r="K87">
            <v>0</v>
          </cell>
          <cell r="L87">
            <v>0</v>
          </cell>
          <cell r="M87">
            <v>0</v>
          </cell>
          <cell r="N87">
            <v>0</v>
          </cell>
          <cell r="O87">
            <v>0</v>
          </cell>
          <cell r="P87">
            <v>42.1</v>
          </cell>
          <cell r="Q87">
            <v>0</v>
          </cell>
          <cell r="R87">
            <v>0</v>
          </cell>
        </row>
        <row r="88">
          <cell r="A88" t="str">
            <v>Papel comerc. utiliz. Out</v>
          </cell>
          <cell r="B88">
            <v>10</v>
          </cell>
          <cell r="F88">
            <v>34.1</v>
          </cell>
          <cell r="G88">
            <v>0</v>
          </cell>
          <cell r="H88">
            <v>0</v>
          </cell>
          <cell r="I88">
            <v>0</v>
          </cell>
          <cell r="J88">
            <v>0</v>
          </cell>
          <cell r="K88">
            <v>0</v>
          </cell>
          <cell r="L88">
            <v>0</v>
          </cell>
          <cell r="M88">
            <v>0</v>
          </cell>
          <cell r="N88">
            <v>0</v>
          </cell>
          <cell r="O88">
            <v>0</v>
          </cell>
          <cell r="P88">
            <v>0</v>
          </cell>
          <cell r="Q88">
            <v>34.1</v>
          </cell>
          <cell r="R88">
            <v>0</v>
          </cell>
        </row>
        <row r="89">
          <cell r="A89" t="str">
            <v>Papel comerc. utiliz. Out</v>
          </cell>
          <cell r="B89">
            <v>10</v>
          </cell>
          <cell r="F89">
            <v>0</v>
          </cell>
          <cell r="G89">
            <v>0</v>
          </cell>
          <cell r="H89">
            <v>0</v>
          </cell>
          <cell r="I89">
            <v>0</v>
          </cell>
          <cell r="J89">
            <v>0</v>
          </cell>
          <cell r="K89">
            <v>0</v>
          </cell>
          <cell r="L89">
            <v>0</v>
          </cell>
          <cell r="M89">
            <v>0</v>
          </cell>
          <cell r="N89">
            <v>0</v>
          </cell>
          <cell r="O89">
            <v>0</v>
          </cell>
          <cell r="P89">
            <v>0</v>
          </cell>
          <cell r="Q89">
            <v>0</v>
          </cell>
          <cell r="R89">
            <v>0</v>
          </cell>
        </row>
        <row r="90">
          <cell r="A90" t="str">
            <v>Papel comerc. utiliz. Nov</v>
          </cell>
          <cell r="B90">
            <v>11</v>
          </cell>
          <cell r="F90">
            <v>58.2</v>
          </cell>
          <cell r="G90">
            <v>0</v>
          </cell>
          <cell r="H90">
            <v>0</v>
          </cell>
          <cell r="I90">
            <v>0</v>
          </cell>
          <cell r="J90">
            <v>0</v>
          </cell>
          <cell r="K90">
            <v>0</v>
          </cell>
          <cell r="L90">
            <v>0</v>
          </cell>
          <cell r="M90">
            <v>0</v>
          </cell>
          <cell r="N90">
            <v>0</v>
          </cell>
          <cell r="O90">
            <v>0</v>
          </cell>
          <cell r="P90">
            <v>0</v>
          </cell>
          <cell r="Q90">
            <v>0</v>
          </cell>
          <cell r="R90">
            <v>58.2</v>
          </cell>
        </row>
        <row r="91">
          <cell r="A91" t="str">
            <v>Papel comerc. utiliz. Dez</v>
          </cell>
          <cell r="B91">
            <v>12</v>
          </cell>
          <cell r="F91">
            <v>0</v>
          </cell>
          <cell r="G91">
            <v>0</v>
          </cell>
          <cell r="H91">
            <v>0</v>
          </cell>
          <cell r="I91">
            <v>0</v>
          </cell>
          <cell r="J91">
            <v>0</v>
          </cell>
          <cell r="K91">
            <v>0</v>
          </cell>
          <cell r="L91">
            <v>0</v>
          </cell>
          <cell r="M91">
            <v>0</v>
          </cell>
          <cell r="N91">
            <v>0</v>
          </cell>
          <cell r="O91">
            <v>0</v>
          </cell>
          <cell r="P91">
            <v>0</v>
          </cell>
          <cell r="Q91">
            <v>0</v>
          </cell>
          <cell r="R91">
            <v>0</v>
          </cell>
        </row>
        <row r="92">
          <cell r="F92" t="str">
            <v xml:space="preserve"> </v>
          </cell>
        </row>
        <row r="93">
          <cell r="A93" t="str">
            <v>Outros empréstimos</v>
          </cell>
          <cell r="F93">
            <v>0</v>
          </cell>
          <cell r="G93">
            <v>0</v>
          </cell>
          <cell r="H93">
            <v>0</v>
          </cell>
          <cell r="I93">
            <v>0</v>
          </cell>
          <cell r="J93">
            <v>0</v>
          </cell>
          <cell r="K93">
            <v>0</v>
          </cell>
          <cell r="L93">
            <v>0</v>
          </cell>
          <cell r="M93">
            <v>0</v>
          </cell>
          <cell r="N93">
            <v>0</v>
          </cell>
          <cell r="O93">
            <v>0</v>
          </cell>
          <cell r="P93">
            <v>0</v>
          </cell>
          <cell r="Q93">
            <v>0</v>
          </cell>
          <cell r="R93">
            <v>0</v>
          </cell>
        </row>
        <row r="94">
          <cell r="A94" t="str">
            <v>Total</v>
          </cell>
          <cell r="F94">
            <v>1167.2329999999999</v>
          </cell>
          <cell r="G94">
            <v>229</v>
          </cell>
          <cell r="H94">
            <v>67.5</v>
          </cell>
          <cell r="I94">
            <v>57.6</v>
          </cell>
          <cell r="J94">
            <v>180.9</v>
          </cell>
          <cell r="K94">
            <v>41.2</v>
          </cell>
          <cell r="L94">
            <v>64.8</v>
          </cell>
          <cell r="M94">
            <v>157</v>
          </cell>
          <cell r="N94">
            <v>46.8</v>
          </cell>
          <cell r="O94">
            <v>34.700000000000003</v>
          </cell>
          <cell r="P94">
            <v>172.1</v>
          </cell>
          <cell r="Q94">
            <v>57.433</v>
          </cell>
          <cell r="R94">
            <v>58.2</v>
          </cell>
        </row>
        <row r="95">
          <cell r="F95" t="str">
            <v xml:space="preserve"> </v>
          </cell>
        </row>
        <row r="97">
          <cell r="A97" t="str">
            <v xml:space="preserve"> Pagamento de Encargos Financeiros (milhões de euros)</v>
          </cell>
        </row>
        <row r="100">
          <cell r="F100" t="str">
            <v>Ano orçam.</v>
          </cell>
          <cell r="G100" t="str">
            <v>JAN</v>
          </cell>
          <cell r="H100" t="str">
            <v>FEV</v>
          </cell>
          <cell r="I100" t="str">
            <v>MAR</v>
          </cell>
          <cell r="J100" t="str">
            <v>ABR</v>
          </cell>
          <cell r="K100" t="str">
            <v>MAI</v>
          </cell>
          <cell r="L100" t="str">
            <v>JUN</v>
          </cell>
          <cell r="M100" t="str">
            <v>JUL</v>
          </cell>
          <cell r="N100" t="str">
            <v>AGO</v>
          </cell>
          <cell r="O100" t="str">
            <v>SET</v>
          </cell>
          <cell r="P100" t="str">
            <v>OUT</v>
          </cell>
          <cell r="Q100" t="str">
            <v>NOV</v>
          </cell>
          <cell r="R100" t="str">
            <v>DEZ</v>
          </cell>
        </row>
        <row r="101">
          <cell r="G101">
            <v>1</v>
          </cell>
          <cell r="H101">
            <v>2</v>
          </cell>
          <cell r="I101">
            <v>3</v>
          </cell>
          <cell r="J101">
            <v>4</v>
          </cell>
          <cell r="K101">
            <v>5</v>
          </cell>
          <cell r="L101">
            <v>6</v>
          </cell>
          <cell r="M101">
            <v>7</v>
          </cell>
          <cell r="N101">
            <v>8</v>
          </cell>
          <cell r="O101">
            <v>9</v>
          </cell>
          <cell r="P101">
            <v>10</v>
          </cell>
          <cell r="Q101">
            <v>11</v>
          </cell>
          <cell r="R101">
            <v>12</v>
          </cell>
        </row>
        <row r="102">
          <cell r="A102" t="str">
            <v>Papel comercial existente</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A103" t="str">
            <v>Empréstimo Sumitomo</v>
          </cell>
          <cell r="F103">
            <v>12.97716111111111</v>
          </cell>
          <cell r="G103">
            <v>0</v>
          </cell>
          <cell r="H103">
            <v>0</v>
          </cell>
          <cell r="I103">
            <v>0</v>
          </cell>
          <cell r="J103">
            <v>0</v>
          </cell>
          <cell r="K103">
            <v>5.8211611111111106</v>
          </cell>
          <cell r="L103">
            <v>0</v>
          </cell>
          <cell r="M103">
            <v>0</v>
          </cell>
          <cell r="N103">
            <v>0</v>
          </cell>
          <cell r="O103">
            <v>0</v>
          </cell>
          <cell r="P103">
            <v>0</v>
          </cell>
          <cell r="Q103">
            <v>7.1559999999999997</v>
          </cell>
          <cell r="R103">
            <v>0</v>
          </cell>
        </row>
        <row r="104">
          <cell r="A104" t="str">
            <v>Papel comerc. utiliz. Jan</v>
          </cell>
          <cell r="D104">
            <v>1</v>
          </cell>
          <cell r="E104">
            <v>0.23170191562395814</v>
          </cell>
          <cell r="F104">
            <v>0.23170191562395814</v>
          </cell>
          <cell r="G104">
            <v>0.23170191562395814</v>
          </cell>
          <cell r="H104">
            <v>0</v>
          </cell>
          <cell r="I104">
            <v>0</v>
          </cell>
          <cell r="J104">
            <v>0</v>
          </cell>
          <cell r="K104">
            <v>0</v>
          </cell>
          <cell r="L104">
            <v>0</v>
          </cell>
          <cell r="M104">
            <v>0</v>
          </cell>
          <cell r="N104">
            <v>0</v>
          </cell>
          <cell r="O104">
            <v>0</v>
          </cell>
          <cell r="P104">
            <v>0</v>
          </cell>
          <cell r="Q104">
            <v>0</v>
          </cell>
          <cell r="R104">
            <v>0</v>
          </cell>
        </row>
        <row r="105">
          <cell r="A105" t="str">
            <v>Papel comerc. utiliz. Jan</v>
          </cell>
          <cell r="D105">
            <v>1</v>
          </cell>
          <cell r="E105">
            <v>2.1684916332552433</v>
          </cell>
          <cell r="F105">
            <v>2.1684916332552433</v>
          </cell>
          <cell r="G105">
            <v>2.1684916332552433</v>
          </cell>
          <cell r="H105">
            <v>0</v>
          </cell>
          <cell r="I105">
            <v>0</v>
          </cell>
          <cell r="J105">
            <v>0</v>
          </cell>
          <cell r="K105">
            <v>0</v>
          </cell>
          <cell r="L105">
            <v>0</v>
          </cell>
          <cell r="M105">
            <v>0</v>
          </cell>
          <cell r="N105">
            <v>0</v>
          </cell>
          <cell r="O105">
            <v>0</v>
          </cell>
          <cell r="P105">
            <v>0</v>
          </cell>
          <cell r="Q105">
            <v>0</v>
          </cell>
          <cell r="R105">
            <v>0</v>
          </cell>
        </row>
        <row r="106">
          <cell r="A106" t="str">
            <v>Papel comerc. utiliz. Jan</v>
          </cell>
          <cell r="D106">
            <v>1</v>
          </cell>
          <cell r="E106">
            <v>0.49504950495049371</v>
          </cell>
          <cell r="F106">
            <v>0.49504950495049371</v>
          </cell>
          <cell r="G106">
            <v>0.49504950495049371</v>
          </cell>
          <cell r="H106">
            <v>0</v>
          </cell>
          <cell r="I106">
            <v>0</v>
          </cell>
          <cell r="J106">
            <v>0</v>
          </cell>
          <cell r="K106">
            <v>0</v>
          </cell>
          <cell r="L106">
            <v>0</v>
          </cell>
          <cell r="M106">
            <v>0</v>
          </cell>
          <cell r="N106">
            <v>0</v>
          </cell>
          <cell r="O106">
            <v>0</v>
          </cell>
          <cell r="P106">
            <v>0</v>
          </cell>
          <cell r="Q106">
            <v>0</v>
          </cell>
          <cell r="R106">
            <v>0</v>
          </cell>
        </row>
        <row r="107">
          <cell r="A107" t="str">
            <v>Papel comerc. utiliz. Fev</v>
          </cell>
          <cell r="D107">
            <v>2</v>
          </cell>
          <cell r="E107">
            <v>0.17864421798847729</v>
          </cell>
          <cell r="F107">
            <v>0.17864421798847729</v>
          </cell>
          <cell r="G107">
            <v>0</v>
          </cell>
          <cell r="H107">
            <v>0.17864421798847729</v>
          </cell>
          <cell r="I107">
            <v>0</v>
          </cell>
          <cell r="J107">
            <v>0</v>
          </cell>
          <cell r="K107">
            <v>0</v>
          </cell>
          <cell r="L107">
            <v>0</v>
          </cell>
          <cell r="M107">
            <v>0</v>
          </cell>
          <cell r="N107">
            <v>0</v>
          </cell>
          <cell r="O107">
            <v>0</v>
          </cell>
          <cell r="P107">
            <v>0</v>
          </cell>
          <cell r="Q107">
            <v>0</v>
          </cell>
          <cell r="R107">
            <v>0</v>
          </cell>
        </row>
        <row r="108">
          <cell r="A108" t="str">
            <v>Papel comerc. utiliz. Mar</v>
          </cell>
          <cell r="D108">
            <v>3</v>
          </cell>
          <cell r="E108">
            <v>0.17472040748532436</v>
          </cell>
          <cell r="F108">
            <v>0.17472040748532436</v>
          </cell>
          <cell r="G108">
            <v>0</v>
          </cell>
          <cell r="H108">
            <v>0</v>
          </cell>
          <cell r="I108">
            <v>0.17472040748532436</v>
          </cell>
          <cell r="J108">
            <v>0</v>
          </cell>
          <cell r="K108">
            <v>0</v>
          </cell>
          <cell r="L108">
            <v>0</v>
          </cell>
          <cell r="M108">
            <v>0</v>
          </cell>
          <cell r="N108">
            <v>0</v>
          </cell>
          <cell r="O108">
            <v>0</v>
          </cell>
          <cell r="P108">
            <v>0</v>
          </cell>
          <cell r="Q108">
            <v>0</v>
          </cell>
          <cell r="R108">
            <v>0</v>
          </cell>
        </row>
        <row r="109">
          <cell r="A109" t="str">
            <v>Papel comerc. utiliz. Abr</v>
          </cell>
          <cell r="D109">
            <v>4</v>
          </cell>
          <cell r="E109">
            <v>0.13687707641196312</v>
          </cell>
          <cell r="F109">
            <v>0.13687707641196312</v>
          </cell>
          <cell r="G109">
            <v>0</v>
          </cell>
          <cell r="H109">
            <v>0</v>
          </cell>
          <cell r="I109">
            <v>0</v>
          </cell>
          <cell r="J109">
            <v>0.13687707641196312</v>
          </cell>
          <cell r="K109">
            <v>0</v>
          </cell>
          <cell r="L109">
            <v>0</v>
          </cell>
          <cell r="M109">
            <v>0</v>
          </cell>
          <cell r="N109">
            <v>0</v>
          </cell>
          <cell r="O109">
            <v>0</v>
          </cell>
          <cell r="P109">
            <v>0</v>
          </cell>
          <cell r="Q109">
            <v>0</v>
          </cell>
          <cell r="R109">
            <v>0</v>
          </cell>
        </row>
        <row r="110">
          <cell r="A110" t="str">
            <v>Papel comerc. utiliz. Abr</v>
          </cell>
          <cell r="D110">
            <v>4</v>
          </cell>
          <cell r="E110">
            <v>2.5906566481541944</v>
          </cell>
          <cell r="F110">
            <v>2.5906566481541944</v>
          </cell>
          <cell r="G110">
            <v>0</v>
          </cell>
          <cell r="H110">
            <v>0</v>
          </cell>
          <cell r="I110">
            <v>0</v>
          </cell>
          <cell r="J110">
            <v>2.5906566481541944</v>
          </cell>
          <cell r="K110">
            <v>0</v>
          </cell>
          <cell r="L110">
            <v>0</v>
          </cell>
          <cell r="M110">
            <v>0</v>
          </cell>
          <cell r="N110">
            <v>0</v>
          </cell>
          <cell r="O110">
            <v>0</v>
          </cell>
          <cell r="P110">
            <v>0</v>
          </cell>
          <cell r="Q110">
            <v>0</v>
          </cell>
          <cell r="R110">
            <v>0</v>
          </cell>
        </row>
        <row r="111">
          <cell r="A111" t="str">
            <v>Papel comerc. utiliz. Mai</v>
          </cell>
          <cell r="D111">
            <v>5</v>
          </cell>
          <cell r="E111">
            <v>0.22243383899899527</v>
          </cell>
          <cell r="F111">
            <v>0.22243383899899527</v>
          </cell>
          <cell r="G111">
            <v>0</v>
          </cell>
          <cell r="H111">
            <v>0</v>
          </cell>
          <cell r="I111">
            <v>0</v>
          </cell>
          <cell r="J111">
            <v>0</v>
          </cell>
          <cell r="K111">
            <v>0.22243383899899527</v>
          </cell>
          <cell r="L111">
            <v>0</v>
          </cell>
          <cell r="M111">
            <v>0</v>
          </cell>
          <cell r="N111">
            <v>0</v>
          </cell>
          <cell r="O111">
            <v>0</v>
          </cell>
          <cell r="P111">
            <v>0</v>
          </cell>
          <cell r="Q111">
            <v>0</v>
          </cell>
          <cell r="R111">
            <v>0</v>
          </cell>
        </row>
        <row r="112">
          <cell r="A112" t="str">
            <v>Papel comerc. utiliz. Jun</v>
          </cell>
          <cell r="D112">
            <v>6</v>
          </cell>
          <cell r="E112">
            <v>0.15614617940200048</v>
          </cell>
          <cell r="F112">
            <v>0.15614617940200048</v>
          </cell>
          <cell r="G112">
            <v>0</v>
          </cell>
          <cell r="H112">
            <v>0</v>
          </cell>
          <cell r="I112">
            <v>0</v>
          </cell>
          <cell r="J112">
            <v>0</v>
          </cell>
          <cell r="K112">
            <v>0</v>
          </cell>
          <cell r="L112">
            <v>0.15614617940200048</v>
          </cell>
          <cell r="M112">
            <v>0</v>
          </cell>
          <cell r="N112">
            <v>0</v>
          </cell>
          <cell r="O112">
            <v>0</v>
          </cell>
          <cell r="P112">
            <v>0</v>
          </cell>
          <cell r="Q112">
            <v>0</v>
          </cell>
          <cell r="R112">
            <v>0</v>
          </cell>
        </row>
        <row r="113">
          <cell r="A113" t="str">
            <v>Papel comerc. utiliz. Jul</v>
          </cell>
          <cell r="D113">
            <v>7</v>
          </cell>
          <cell r="E113">
            <v>0.16064666149927831</v>
          </cell>
          <cell r="F113">
            <v>0.16064666149927831</v>
          </cell>
          <cell r="G113">
            <v>0</v>
          </cell>
          <cell r="H113">
            <v>0</v>
          </cell>
          <cell r="I113">
            <v>0</v>
          </cell>
          <cell r="J113">
            <v>0</v>
          </cell>
          <cell r="K113">
            <v>0</v>
          </cell>
          <cell r="L113">
            <v>0</v>
          </cell>
          <cell r="M113">
            <v>0.16064666149927831</v>
          </cell>
          <cell r="N113">
            <v>0</v>
          </cell>
          <cell r="O113">
            <v>0</v>
          </cell>
          <cell r="P113">
            <v>0</v>
          </cell>
          <cell r="Q113">
            <v>0</v>
          </cell>
          <cell r="R113">
            <v>0</v>
          </cell>
        </row>
        <row r="114">
          <cell r="A114" t="str">
            <v>Papel comerc. utiliz. Jul</v>
          </cell>
          <cell r="D114">
            <v>7</v>
          </cell>
          <cell r="E114">
            <v>2.203832752613252</v>
          </cell>
          <cell r="F114">
            <v>2.203832752613252</v>
          </cell>
          <cell r="G114">
            <v>0</v>
          </cell>
          <cell r="H114">
            <v>0</v>
          </cell>
          <cell r="I114">
            <v>0</v>
          </cell>
          <cell r="J114">
            <v>0</v>
          </cell>
          <cell r="K114">
            <v>0</v>
          </cell>
          <cell r="L114">
            <v>0</v>
          </cell>
          <cell r="M114">
            <v>2.203832752613252</v>
          </cell>
          <cell r="N114">
            <v>0</v>
          </cell>
          <cell r="O114">
            <v>0</v>
          </cell>
          <cell r="P114">
            <v>0</v>
          </cell>
          <cell r="Q114">
            <v>0</v>
          </cell>
          <cell r="R114">
            <v>0</v>
          </cell>
        </row>
        <row r="115">
          <cell r="A115" t="str">
            <v>Papel comerc. utiliz. Ago</v>
          </cell>
          <cell r="D115">
            <v>8</v>
          </cell>
          <cell r="E115">
            <v>0.11911194773557554</v>
          </cell>
          <cell r="F115">
            <v>0.11911194773557554</v>
          </cell>
          <cell r="G115">
            <v>0</v>
          </cell>
          <cell r="H115">
            <v>0</v>
          </cell>
          <cell r="I115">
            <v>0</v>
          </cell>
          <cell r="J115">
            <v>0</v>
          </cell>
          <cell r="K115">
            <v>0</v>
          </cell>
          <cell r="L115">
            <v>0</v>
          </cell>
          <cell r="M115">
            <v>0</v>
          </cell>
          <cell r="N115">
            <v>0.11911194773557554</v>
          </cell>
          <cell r="O115">
            <v>0</v>
          </cell>
          <cell r="P115">
            <v>0</v>
          </cell>
          <cell r="Q115">
            <v>0</v>
          </cell>
          <cell r="R115">
            <v>0</v>
          </cell>
        </row>
        <row r="116">
          <cell r="A116" t="str">
            <v>Papel comerc. utiliz. Set</v>
          </cell>
          <cell r="D116">
            <v>9</v>
          </cell>
          <cell r="E116">
            <v>0.13986710963455806</v>
          </cell>
          <cell r="F116">
            <v>0.13986710963455806</v>
          </cell>
          <cell r="G116">
            <v>0</v>
          </cell>
          <cell r="H116">
            <v>0</v>
          </cell>
          <cell r="I116">
            <v>0</v>
          </cell>
          <cell r="J116">
            <v>0</v>
          </cell>
          <cell r="K116">
            <v>0</v>
          </cell>
          <cell r="L116">
            <v>0</v>
          </cell>
          <cell r="M116">
            <v>0</v>
          </cell>
          <cell r="N116">
            <v>0</v>
          </cell>
          <cell r="O116">
            <v>0.13986710963455806</v>
          </cell>
          <cell r="P116">
            <v>0</v>
          </cell>
          <cell r="Q116">
            <v>0</v>
          </cell>
          <cell r="R116">
            <v>0</v>
          </cell>
        </row>
        <row r="117">
          <cell r="A117" t="str">
            <v>Papel comerc. utiliz. Out</v>
          </cell>
          <cell r="D117">
            <v>10</v>
          </cell>
          <cell r="E117">
            <v>0.11705237515224809</v>
          </cell>
          <cell r="F117">
            <v>0.11705237515224809</v>
          </cell>
          <cell r="G117">
            <v>0</v>
          </cell>
          <cell r="H117">
            <v>0</v>
          </cell>
          <cell r="I117">
            <v>0</v>
          </cell>
          <cell r="J117">
            <v>0</v>
          </cell>
          <cell r="K117">
            <v>0</v>
          </cell>
          <cell r="L117">
            <v>0</v>
          </cell>
          <cell r="M117">
            <v>0</v>
          </cell>
          <cell r="N117">
            <v>0</v>
          </cell>
          <cell r="O117">
            <v>0</v>
          </cell>
          <cell r="P117">
            <v>0.11705237515224809</v>
          </cell>
          <cell r="Q117">
            <v>0</v>
          </cell>
          <cell r="R117">
            <v>0</v>
          </cell>
        </row>
        <row r="118">
          <cell r="A118" t="str">
            <v>Papel comerc. utiliz. Out</v>
          </cell>
          <cell r="D118">
            <v>10</v>
          </cell>
          <cell r="E118">
            <v>1.3154421469423596</v>
          </cell>
          <cell r="F118">
            <v>1.3154421469423596</v>
          </cell>
          <cell r="G118">
            <v>0</v>
          </cell>
          <cell r="H118">
            <v>0</v>
          </cell>
          <cell r="I118">
            <v>0</v>
          </cell>
          <cell r="J118">
            <v>0</v>
          </cell>
          <cell r="K118">
            <v>0</v>
          </cell>
          <cell r="L118">
            <v>0</v>
          </cell>
          <cell r="M118">
            <v>0</v>
          </cell>
          <cell r="N118">
            <v>0</v>
          </cell>
          <cell r="O118">
            <v>0</v>
          </cell>
          <cell r="P118">
            <v>1.3154421469423596</v>
          </cell>
          <cell r="Q118">
            <v>0</v>
          </cell>
          <cell r="R118">
            <v>0</v>
          </cell>
        </row>
        <row r="119">
          <cell r="A119" t="str">
            <v>Papel comerc. utiliz. Nov</v>
          </cell>
          <cell r="D119">
            <v>11</v>
          </cell>
          <cell r="E119">
            <v>0.1933554817275791</v>
          </cell>
          <cell r="F119">
            <v>0.1933554817275791</v>
          </cell>
          <cell r="G119">
            <v>0</v>
          </cell>
          <cell r="H119">
            <v>0</v>
          </cell>
          <cell r="I119">
            <v>0</v>
          </cell>
          <cell r="J119">
            <v>0</v>
          </cell>
          <cell r="K119">
            <v>0</v>
          </cell>
          <cell r="L119">
            <v>0</v>
          </cell>
          <cell r="M119">
            <v>0</v>
          </cell>
          <cell r="N119">
            <v>0</v>
          </cell>
          <cell r="O119">
            <v>0</v>
          </cell>
          <cell r="P119">
            <v>0</v>
          </cell>
          <cell r="Q119">
            <v>0.1933554817275791</v>
          </cell>
          <cell r="R119">
            <v>0</v>
          </cell>
        </row>
        <row r="120">
          <cell r="A120" t="str">
            <v>Papel comerc. utiliz. Dez</v>
          </cell>
          <cell r="D120">
            <v>12</v>
          </cell>
          <cell r="E120">
            <v>0.24028346805447143</v>
          </cell>
          <cell r="F120">
            <v>0.24028346805447143</v>
          </cell>
          <cell r="G120">
            <v>0</v>
          </cell>
          <cell r="H120">
            <v>0</v>
          </cell>
          <cell r="I120">
            <v>0</v>
          </cell>
          <cell r="J120">
            <v>0</v>
          </cell>
          <cell r="K120">
            <v>0</v>
          </cell>
          <cell r="L120">
            <v>0</v>
          </cell>
          <cell r="M120">
            <v>0</v>
          </cell>
          <cell r="N120">
            <v>0</v>
          </cell>
          <cell r="O120">
            <v>0</v>
          </cell>
          <cell r="P120">
            <v>0</v>
          </cell>
          <cell r="Q120">
            <v>0</v>
          </cell>
          <cell r="R120">
            <v>0.24028346805447143</v>
          </cell>
        </row>
        <row r="122">
          <cell r="A122" t="str">
            <v>Outros empréstimos</v>
          </cell>
          <cell r="F122">
            <v>0</v>
          </cell>
          <cell r="G122">
            <v>0</v>
          </cell>
          <cell r="H122">
            <v>0</v>
          </cell>
          <cell r="I122">
            <v>0</v>
          </cell>
          <cell r="J122">
            <v>0</v>
          </cell>
          <cell r="K122">
            <v>0</v>
          </cell>
          <cell r="L122">
            <v>0</v>
          </cell>
          <cell r="M122">
            <v>0</v>
          </cell>
          <cell r="N122">
            <v>0</v>
          </cell>
          <cell r="O122">
            <v>0</v>
          </cell>
          <cell r="P122">
            <v>0</v>
          </cell>
          <cell r="Q122">
            <v>0</v>
          </cell>
          <cell r="R122">
            <v>0</v>
          </cell>
        </row>
        <row r="123">
          <cell r="A123" t="str">
            <v>Total</v>
          </cell>
          <cell r="F123">
            <v>23.821474476741081</v>
          </cell>
          <cell r="G123">
            <v>2.8952430538296952</v>
          </cell>
          <cell r="H123">
            <v>0.17864421798847729</v>
          </cell>
          <cell r="I123">
            <v>0.17472040748532436</v>
          </cell>
          <cell r="J123">
            <v>2.7275337245661575</v>
          </cell>
          <cell r="K123">
            <v>6.0435949501101058</v>
          </cell>
          <cell r="L123">
            <v>0.15614617940200048</v>
          </cell>
          <cell r="M123">
            <v>2.3644794141125303</v>
          </cell>
          <cell r="N123">
            <v>0.11911194773557554</v>
          </cell>
          <cell r="O123">
            <v>0.13986710963455806</v>
          </cell>
          <cell r="P123">
            <v>1.4324945220946077</v>
          </cell>
          <cell r="Q123">
            <v>7.3493554817275788</v>
          </cell>
          <cell r="R123">
            <v>0.24028346805447143</v>
          </cell>
        </row>
        <row r="126">
          <cell r="A126" t="str">
            <v xml:space="preserve"> Encargos Financeiros Especializados (milhões de euros)</v>
          </cell>
        </row>
        <row r="129">
          <cell r="F129" t="str">
            <v>Ano orçam.</v>
          </cell>
          <cell r="G129" t="str">
            <v>JAN</v>
          </cell>
          <cell r="H129" t="str">
            <v>FEV</v>
          </cell>
          <cell r="I129" t="str">
            <v>MAR</v>
          </cell>
          <cell r="J129" t="str">
            <v>ABR</v>
          </cell>
          <cell r="K129" t="str">
            <v>MAI</v>
          </cell>
          <cell r="L129" t="str">
            <v>JUN</v>
          </cell>
          <cell r="M129" t="str">
            <v>JUL</v>
          </cell>
          <cell r="N129" t="str">
            <v>AGO</v>
          </cell>
          <cell r="O129" t="str">
            <v>SET</v>
          </cell>
          <cell r="P129" t="str">
            <v>OUT</v>
          </cell>
          <cell r="Q129" t="str">
            <v>NOV</v>
          </cell>
          <cell r="R129" t="str">
            <v>DEZ</v>
          </cell>
        </row>
        <row r="130">
          <cell r="E130" t="str">
            <v>tesouraria</v>
          </cell>
          <cell r="G130">
            <v>1</v>
          </cell>
          <cell r="H130">
            <v>2</v>
          </cell>
          <cell r="I130">
            <v>3</v>
          </cell>
          <cell r="J130">
            <v>4</v>
          </cell>
          <cell r="K130">
            <v>5</v>
          </cell>
          <cell r="L130">
            <v>6</v>
          </cell>
          <cell r="M130">
            <v>7</v>
          </cell>
          <cell r="N130">
            <v>8</v>
          </cell>
          <cell r="O130">
            <v>9</v>
          </cell>
          <cell r="P130">
            <v>10</v>
          </cell>
          <cell r="Q130">
            <v>11</v>
          </cell>
          <cell r="R130">
            <v>12</v>
          </cell>
        </row>
        <row r="131">
          <cell r="A131" t="str">
            <v>Papel comercial 2002</v>
          </cell>
          <cell r="E131">
            <v>0</v>
          </cell>
          <cell r="F131">
            <v>0.72299999999999998</v>
          </cell>
          <cell r="G131">
            <v>0.26900000000000002</v>
          </cell>
          <cell r="H131">
            <v>0.20499999999999999</v>
          </cell>
          <cell r="I131">
            <v>0.22700000000000001</v>
          </cell>
          <cell r="J131">
            <v>2.1999999999999999E-2</v>
          </cell>
        </row>
        <row r="132">
          <cell r="A132" t="str">
            <v>Empréstimo Sumitomo</v>
          </cell>
          <cell r="F132">
            <v>13.199634259259255</v>
          </cell>
          <cell r="G132">
            <v>0.97019351851851843</v>
          </cell>
          <cell r="H132">
            <v>0.97019351851851843</v>
          </cell>
          <cell r="I132">
            <v>0.97019351851851843</v>
          </cell>
          <cell r="J132">
            <v>0.97019351851851843</v>
          </cell>
          <cell r="K132">
            <v>0.97019351851851843</v>
          </cell>
          <cell r="L132">
            <v>1.1926666666666665</v>
          </cell>
          <cell r="M132">
            <v>1.1926666666666665</v>
          </cell>
          <cell r="N132">
            <v>1.1926666666666665</v>
          </cell>
          <cell r="O132">
            <v>1.1926666666666665</v>
          </cell>
          <cell r="P132">
            <v>1.1926666666666665</v>
          </cell>
          <cell r="Q132">
            <v>1.1926666666666665</v>
          </cell>
          <cell r="R132">
            <v>1.1926666666666665</v>
          </cell>
        </row>
        <row r="133">
          <cell r="A133" t="str">
            <v>Papel comerc. utiliz. Jan</v>
          </cell>
          <cell r="D133">
            <v>1</v>
          </cell>
          <cell r="E133">
            <v>0.23170191562395814</v>
          </cell>
          <cell r="F133">
            <v>0.23170191562395814</v>
          </cell>
          <cell r="G133">
            <v>0.23170191562395814</v>
          </cell>
        </row>
        <row r="134">
          <cell r="A134" t="str">
            <v>Papel comerc. utiliz. Jan</v>
          </cell>
          <cell r="D134">
            <v>1</v>
          </cell>
          <cell r="E134">
            <v>2.1684916332552433</v>
          </cell>
          <cell r="F134">
            <v>2.1684916332552433</v>
          </cell>
          <cell r="G134">
            <v>0.36141527220920722</v>
          </cell>
          <cell r="H134">
            <v>0.36141527220920722</v>
          </cell>
          <cell r="I134">
            <v>0.36141527220920722</v>
          </cell>
          <cell r="J134">
            <v>0.36141527220920722</v>
          </cell>
          <cell r="K134">
            <v>0.36141527220920722</v>
          </cell>
          <cell r="L134">
            <v>0.36141527220920722</v>
          </cell>
        </row>
        <row r="135">
          <cell r="A135" t="str">
            <v>Papel comerc. utiliz. Jan</v>
          </cell>
          <cell r="D135">
            <v>1</v>
          </cell>
          <cell r="E135">
            <v>0.49504950495049371</v>
          </cell>
          <cell r="F135">
            <v>0.49504950495049371</v>
          </cell>
          <cell r="G135">
            <v>0.16501650165016457</v>
          </cell>
          <cell r="H135">
            <v>0.16501650165016457</v>
          </cell>
          <cell r="I135">
            <v>0.16501650165016457</v>
          </cell>
        </row>
        <row r="136">
          <cell r="A136" t="str">
            <v>Papel comerc. utiliz. Fev</v>
          </cell>
          <cell r="D136">
            <v>2</v>
          </cell>
          <cell r="E136">
            <v>0.17864421798847729</v>
          </cell>
          <cell r="F136">
            <v>0.17864421798847729</v>
          </cell>
          <cell r="G136" t="str">
            <v xml:space="preserve"> </v>
          </cell>
          <cell r="H136">
            <v>0.17864421798847729</v>
          </cell>
          <cell r="I136" t="str">
            <v xml:space="preserve"> </v>
          </cell>
        </row>
        <row r="137">
          <cell r="A137" t="str">
            <v>Papel comerc. utiliz. Mar</v>
          </cell>
          <cell r="D137">
            <v>3</v>
          </cell>
          <cell r="E137">
            <v>0.17472040748532436</v>
          </cell>
          <cell r="F137">
            <v>0.17472040748532436</v>
          </cell>
          <cell r="I137">
            <v>0.17472040748532436</v>
          </cell>
        </row>
        <row r="138">
          <cell r="A138" t="str">
            <v>Papel comerc. utiliz. Abr</v>
          </cell>
          <cell r="D138">
            <v>4</v>
          </cell>
          <cell r="E138">
            <v>0.13687707641196312</v>
          </cell>
          <cell r="F138">
            <v>0.13687707641196312</v>
          </cell>
          <cell r="J138">
            <v>0.13687707641196312</v>
          </cell>
        </row>
        <row r="139">
          <cell r="A139" t="str">
            <v>Papel comerc. utiliz. Abr</v>
          </cell>
          <cell r="D139">
            <v>4</v>
          </cell>
          <cell r="E139">
            <v>2.5906566481541944</v>
          </cell>
          <cell r="F139">
            <v>2.5906566481541944</v>
          </cell>
          <cell r="J139">
            <v>0.43177610802569905</v>
          </cell>
          <cell r="K139">
            <v>0.43177610802569905</v>
          </cell>
          <cell r="L139">
            <v>0.43177610802569905</v>
          </cell>
          <cell r="M139">
            <v>0.43177610802569905</v>
          </cell>
          <cell r="N139">
            <v>0.43177610802569905</v>
          </cell>
          <cell r="O139">
            <v>0.43177610802569905</v>
          </cell>
        </row>
        <row r="140">
          <cell r="A140" t="str">
            <v>Papel comerc. utiliz. Mai</v>
          </cell>
          <cell r="D140">
            <v>5</v>
          </cell>
          <cell r="E140">
            <v>0.22243383899899527</v>
          </cell>
          <cell r="F140">
            <v>0.22243383899899527</v>
          </cell>
          <cell r="K140">
            <v>0.22243383899899527</v>
          </cell>
        </row>
        <row r="141">
          <cell r="A141" t="str">
            <v>Papel comerc. utiliz. Jun</v>
          </cell>
          <cell r="D141">
            <v>6</v>
          </cell>
          <cell r="E141">
            <v>0.15614617940200048</v>
          </cell>
          <cell r="F141">
            <v>0.15614617940200048</v>
          </cell>
          <cell r="L141">
            <v>0.15614617940200048</v>
          </cell>
        </row>
        <row r="142">
          <cell r="A142" t="str">
            <v>Papel comerc. utiliz. Jul</v>
          </cell>
          <cell r="D142">
            <v>7</v>
          </cell>
          <cell r="E142">
            <v>0.16064666149927831</v>
          </cell>
          <cell r="F142">
            <v>0.16064666149927831</v>
          </cell>
          <cell r="M142">
            <v>0.16064666149927831</v>
          </cell>
        </row>
        <row r="143">
          <cell r="A143" t="str">
            <v>Papel comerc. utiliz. Jul</v>
          </cell>
          <cell r="D143">
            <v>7</v>
          </cell>
          <cell r="E143">
            <v>2.203832752613252</v>
          </cell>
          <cell r="F143">
            <v>2.203832752613252</v>
          </cell>
          <cell r="M143">
            <v>0.36730545876887533</v>
          </cell>
          <cell r="N143">
            <v>0.36730545876887533</v>
          </cell>
          <cell r="O143">
            <v>0.36730545876887533</v>
          </cell>
          <cell r="P143">
            <v>0.36730545876887533</v>
          </cell>
          <cell r="Q143">
            <v>0.36730545876887533</v>
          </cell>
          <cell r="R143">
            <v>0.36730545876887533</v>
          </cell>
        </row>
        <row r="144">
          <cell r="A144" t="str">
            <v>Papel comerc. utiliz. Ago</v>
          </cell>
          <cell r="D144">
            <v>8</v>
          </cell>
          <cell r="E144">
            <v>0.11911194773557554</v>
          </cell>
          <cell r="F144">
            <v>0.11911194773557554</v>
          </cell>
          <cell r="N144">
            <v>0.11911194773557554</v>
          </cell>
        </row>
        <row r="145">
          <cell r="A145" t="str">
            <v>Papel comerc. utiliz. Set</v>
          </cell>
          <cell r="D145">
            <v>9</v>
          </cell>
          <cell r="E145">
            <v>0.13986710963455806</v>
          </cell>
          <cell r="F145">
            <v>0.13986710963455806</v>
          </cell>
          <cell r="O145">
            <v>0.13986710963455806</v>
          </cell>
        </row>
        <row r="146">
          <cell r="A146" t="str">
            <v>Papel comerc. utiliz. Out</v>
          </cell>
          <cell r="D146">
            <v>10</v>
          </cell>
          <cell r="E146">
            <v>0.11705237515224809</v>
          </cell>
          <cell r="F146">
            <v>0.11705237515224809</v>
          </cell>
          <cell r="P146">
            <v>0.11705237515224809</v>
          </cell>
        </row>
        <row r="147">
          <cell r="A147" t="str">
            <v>Papel comerc. utiliz. Out</v>
          </cell>
          <cell r="D147">
            <v>10</v>
          </cell>
          <cell r="E147">
            <v>1.3154421469423596</v>
          </cell>
          <cell r="F147">
            <v>1.3154421469423596</v>
          </cell>
          <cell r="P147">
            <v>0.43848071564745322</v>
          </cell>
          <cell r="Q147">
            <v>0.43848071564745322</v>
          </cell>
          <cell r="R147">
            <v>0.43848071564745322</v>
          </cell>
        </row>
        <row r="148">
          <cell r="A148" t="str">
            <v>Papel comerc. utiliz. Nov</v>
          </cell>
          <cell r="D148">
            <v>11</v>
          </cell>
          <cell r="E148">
            <v>0.1933554817275791</v>
          </cell>
          <cell r="F148">
            <v>0.1933554817275791</v>
          </cell>
          <cell r="Q148">
            <v>0.1933554817275791</v>
          </cell>
          <cell r="R148" t="str">
            <v xml:space="preserve"> </v>
          </cell>
        </row>
        <row r="149">
          <cell r="A149" t="str">
            <v>Papel comerc. utiliz. Dez</v>
          </cell>
          <cell r="D149">
            <v>12</v>
          </cell>
          <cell r="E149">
            <v>0.24028346805447143</v>
          </cell>
          <cell r="F149">
            <v>0.24028346805447143</v>
          </cell>
          <cell r="R149">
            <v>0.24028346805447143</v>
          </cell>
        </row>
        <row r="151">
          <cell r="A151" t="str">
            <v>Outros empréstimos</v>
          </cell>
          <cell r="F151">
            <v>0</v>
          </cell>
          <cell r="G151">
            <v>0</v>
          </cell>
          <cell r="H151">
            <v>0</v>
          </cell>
          <cell r="I151">
            <v>0</v>
          </cell>
          <cell r="J151">
            <v>0</v>
          </cell>
          <cell r="K151">
            <v>0</v>
          </cell>
          <cell r="L151">
            <v>0</v>
          </cell>
          <cell r="M151">
            <v>0</v>
          </cell>
          <cell r="N151">
            <v>0</v>
          </cell>
          <cell r="O151">
            <v>0</v>
          </cell>
          <cell r="P151">
            <v>0</v>
          </cell>
          <cell r="Q151">
            <v>0</v>
          </cell>
          <cell r="R151">
            <v>0</v>
          </cell>
        </row>
        <row r="152">
          <cell r="A152" t="str">
            <v>Total</v>
          </cell>
          <cell r="F152">
            <v>24.766947624889227</v>
          </cell>
          <cell r="G152">
            <v>1.9973272080018485</v>
          </cell>
          <cell r="H152">
            <v>1.8802695103663676</v>
          </cell>
          <cell r="I152">
            <v>1.8983456998632147</v>
          </cell>
          <cell r="J152">
            <v>1.9222619751653878</v>
          </cell>
          <cell r="K152">
            <v>1.9858187377524199</v>
          </cell>
          <cell r="L152">
            <v>2.1420042263035732</v>
          </cell>
          <cell r="M152">
            <v>2.1523948949605192</v>
          </cell>
          <cell r="N152">
            <v>2.1108601811968164</v>
          </cell>
          <cell r="O152">
            <v>2.1316153430957989</v>
          </cell>
          <cell r="P152">
            <v>2.1155052162352432</v>
          </cell>
          <cell r="Q152">
            <v>2.1918083228105742</v>
          </cell>
          <cell r="R152">
            <v>2.2387363091374666</v>
          </cell>
        </row>
        <row r="160">
          <cell r="A160" t="str">
            <v xml:space="preserve"> </v>
          </cell>
          <cell r="H160" t="str">
            <v xml:space="preserve"> VALORES PARA BALANÇO e DEMONST.RESULTADOS   (milhões de euros)</v>
          </cell>
        </row>
        <row r="162">
          <cell r="F162" t="str">
            <v>total</v>
          </cell>
          <cell r="G162" t="str">
            <v>JAN</v>
          </cell>
          <cell r="H162" t="str">
            <v>FEV</v>
          </cell>
          <cell r="I162" t="str">
            <v>MAR</v>
          </cell>
          <cell r="J162" t="str">
            <v>ABR</v>
          </cell>
          <cell r="K162" t="str">
            <v>MAI</v>
          </cell>
          <cell r="L162" t="str">
            <v>JUN</v>
          </cell>
          <cell r="M162" t="str">
            <v>JUL</v>
          </cell>
          <cell r="N162" t="str">
            <v>AGO</v>
          </cell>
          <cell r="O162" t="str">
            <v>SET</v>
          </cell>
          <cell r="P162" t="str">
            <v>OUT</v>
          </cell>
          <cell r="Q162" t="str">
            <v>NOV</v>
          </cell>
          <cell r="R162" t="str">
            <v>DEZ</v>
          </cell>
        </row>
        <row r="163">
          <cell r="A163" t="str">
            <v>Empréstimos</v>
          </cell>
        </row>
        <row r="164">
          <cell r="A164" t="str">
            <v>C.prazo</v>
          </cell>
          <cell r="E164" t="str">
            <v xml:space="preserve"> </v>
          </cell>
          <cell r="G164">
            <v>307.5</v>
          </cell>
          <cell r="H164">
            <v>297.60000000000002</v>
          </cell>
          <cell r="I164">
            <v>290.89999999999998</v>
          </cell>
          <cell r="J164">
            <v>281.20000000000005</v>
          </cell>
          <cell r="K164">
            <v>304.79999999999995</v>
          </cell>
          <cell r="L164">
            <v>287</v>
          </cell>
          <cell r="M164">
            <v>286.79999999999995</v>
          </cell>
          <cell r="N164">
            <v>274.70000000000005</v>
          </cell>
          <cell r="O164">
            <v>282.10000000000002</v>
          </cell>
          <cell r="P164">
            <v>274.10000000000002</v>
          </cell>
          <cell r="Q164">
            <v>298.20000000000005</v>
          </cell>
          <cell r="R164">
            <v>310.36130000000003</v>
          </cell>
        </row>
        <row r="165">
          <cell r="A165" t="str">
            <v>M.l.prazo</v>
          </cell>
          <cell r="G165">
            <v>350</v>
          </cell>
          <cell r="H165">
            <v>350</v>
          </cell>
          <cell r="I165">
            <v>350</v>
          </cell>
          <cell r="J165">
            <v>350</v>
          </cell>
          <cell r="K165">
            <v>350</v>
          </cell>
          <cell r="L165">
            <v>350</v>
          </cell>
          <cell r="M165">
            <v>350</v>
          </cell>
          <cell r="N165">
            <v>350</v>
          </cell>
          <cell r="O165">
            <v>350</v>
          </cell>
          <cell r="P165">
            <v>350</v>
          </cell>
          <cell r="Q165">
            <v>326.66700000000003</v>
          </cell>
          <cell r="R165">
            <v>326.66700000000003</v>
          </cell>
        </row>
        <row r="166">
          <cell r="A166" t="str">
            <v>Total</v>
          </cell>
          <cell r="E166" t="str">
            <v xml:space="preserve"> </v>
          </cell>
          <cell r="G166">
            <v>657.5</v>
          </cell>
          <cell r="H166">
            <v>647.6</v>
          </cell>
          <cell r="I166">
            <v>640.9</v>
          </cell>
          <cell r="J166">
            <v>631.20000000000005</v>
          </cell>
          <cell r="K166">
            <v>654.79999999999995</v>
          </cell>
          <cell r="L166">
            <v>637</v>
          </cell>
          <cell r="M166">
            <v>636.79999999999995</v>
          </cell>
          <cell r="N166">
            <v>624.70000000000005</v>
          </cell>
          <cell r="O166">
            <v>632.1</v>
          </cell>
          <cell r="P166">
            <v>624.1</v>
          </cell>
          <cell r="Q166">
            <v>624.86700000000008</v>
          </cell>
          <cell r="R166">
            <v>637.02830000000006</v>
          </cell>
        </row>
        <row r="167">
          <cell r="A167" t="str">
            <v>Reembolsos</v>
          </cell>
          <cell r="F167">
            <v>1167.2329999999999</v>
          </cell>
          <cell r="G167">
            <v>229</v>
          </cell>
          <cell r="H167">
            <v>67.5</v>
          </cell>
          <cell r="I167">
            <v>57.6</v>
          </cell>
          <cell r="J167">
            <v>180.9</v>
          </cell>
          <cell r="K167">
            <v>41.2</v>
          </cell>
          <cell r="L167">
            <v>64.8</v>
          </cell>
          <cell r="M167">
            <v>157</v>
          </cell>
          <cell r="N167">
            <v>46.8</v>
          </cell>
          <cell r="O167">
            <v>34.700000000000003</v>
          </cell>
          <cell r="P167">
            <v>172.1</v>
          </cell>
          <cell r="Q167">
            <v>57.433</v>
          </cell>
          <cell r="R167">
            <v>58.2</v>
          </cell>
        </row>
        <row r="168">
          <cell r="A168" t="str">
            <v xml:space="preserve">Enc. Finac. Especializados </v>
          </cell>
          <cell r="E168" t="str">
            <v>DR</v>
          </cell>
          <cell r="F168">
            <v>24.766947624889223</v>
          </cell>
          <cell r="G168">
            <v>1.9973272080018485</v>
          </cell>
          <cell r="H168">
            <v>1.8802695103663676</v>
          </cell>
          <cell r="I168">
            <v>1.8983456998632147</v>
          </cell>
          <cell r="J168">
            <v>1.9222619751653878</v>
          </cell>
          <cell r="K168">
            <v>1.9858187377524199</v>
          </cell>
          <cell r="L168">
            <v>2.1420042263035732</v>
          </cell>
          <cell r="M168">
            <v>2.1523948949605192</v>
          </cell>
          <cell r="N168">
            <v>2.1108601811968164</v>
          </cell>
          <cell r="O168">
            <v>2.1316153430957989</v>
          </cell>
          <cell r="P168">
            <v>2.1155052162352432</v>
          </cell>
          <cell r="Q168">
            <v>2.1918083228105742</v>
          </cell>
          <cell r="R168">
            <v>2.2387363091374666</v>
          </cell>
        </row>
        <row r="169">
          <cell r="A169" t="str">
            <v>Outros custos financeiros</v>
          </cell>
          <cell r="E169" t="str">
            <v>DR</v>
          </cell>
          <cell r="F169">
            <v>0.36199999999999999</v>
          </cell>
          <cell r="G169">
            <v>3.0166666666666665E-2</v>
          </cell>
          <cell r="H169">
            <v>3.0166666666666665E-2</v>
          </cell>
          <cell r="I169">
            <v>3.0166666666666665E-2</v>
          </cell>
          <cell r="J169">
            <v>3.0166666666666665E-2</v>
          </cell>
          <cell r="K169">
            <v>3.0166666666666665E-2</v>
          </cell>
          <cell r="L169">
            <v>3.0166666666666665E-2</v>
          </cell>
          <cell r="M169">
            <v>3.0166666666666665E-2</v>
          </cell>
          <cell r="N169">
            <v>3.0166666666666665E-2</v>
          </cell>
          <cell r="O169">
            <v>3.0166666666666665E-2</v>
          </cell>
          <cell r="P169">
            <v>3.0166666666666665E-2</v>
          </cell>
          <cell r="Q169">
            <v>3.0166666666666665E-2</v>
          </cell>
          <cell r="R169">
            <v>3.0166666666666665E-2</v>
          </cell>
        </row>
        <row r="170">
          <cell r="A170" t="str">
            <v xml:space="preserve">  total EF pª DR</v>
          </cell>
          <cell r="F170">
            <v>25.128947624889221</v>
          </cell>
          <cell r="G170">
            <v>2.0274938746685152</v>
          </cell>
          <cell r="H170">
            <v>1.9104361770330343</v>
          </cell>
          <cell r="I170">
            <v>1.9285123665298813</v>
          </cell>
          <cell r="J170">
            <v>1.9524286418320544</v>
          </cell>
          <cell r="K170">
            <v>2.0159854044190864</v>
          </cell>
          <cell r="L170">
            <v>2.1721708929702399</v>
          </cell>
          <cell r="M170">
            <v>2.1825615616271858</v>
          </cell>
          <cell r="N170">
            <v>2.1410268478634831</v>
          </cell>
          <cell r="O170">
            <v>2.1617820097624656</v>
          </cell>
          <cell r="P170">
            <v>2.1456718829019099</v>
          </cell>
          <cell r="Q170">
            <v>2.2219749894772409</v>
          </cell>
          <cell r="R170">
            <v>2.2689029758041332</v>
          </cell>
        </row>
        <row r="171">
          <cell r="A171" t="str">
            <v>Pagam.encargos financeiros</v>
          </cell>
          <cell r="E171" t="str">
            <v>OF</v>
          </cell>
          <cell r="F171">
            <v>23.821474476741081</v>
          </cell>
          <cell r="G171">
            <v>2.8952430538296952</v>
          </cell>
          <cell r="H171">
            <v>0.17864421798847729</v>
          </cell>
          <cell r="I171">
            <v>0.17472040748532436</v>
          </cell>
          <cell r="J171">
            <v>2.7275337245661575</v>
          </cell>
          <cell r="K171">
            <v>6.0435949501101058</v>
          </cell>
          <cell r="L171">
            <v>0.15614617940200048</v>
          </cell>
          <cell r="M171">
            <v>2.3644794141125303</v>
          </cell>
          <cell r="N171">
            <v>0.11911194773557554</v>
          </cell>
          <cell r="O171">
            <v>0.13986710963455806</v>
          </cell>
          <cell r="P171">
            <v>1.4324945220946077</v>
          </cell>
          <cell r="Q171">
            <v>7.3493554817275788</v>
          </cell>
          <cell r="R171">
            <v>0.24028346805447143</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1712"/>
      <sheetName val="P3"/>
      <sheetName val="P4"/>
      <sheetName val="P5"/>
      <sheetName val="Book1"/>
      <sheetName val="MAPA"/>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otações"/>
      <sheetName val="Procura"/>
      <sheetName val="Oferta"/>
      <sheetName val="DR ACTIVIDADES"/>
      <sheetName val="dr+ot+of TOTAL"/>
      <sheetName val="resumo DR"/>
      <sheetName val="Balanço"/>
      <sheetName val="Serv.dívida"/>
      <sheetName val="Serv.dívida (Anexo)"/>
      <sheetName val="Indicadores"/>
      <sheetName val="APOIO"/>
      <sheetName val="Investimento"/>
      <sheetName val="Pessoal"/>
      <sheetName val="dr+ot+of TOTALback"/>
      <sheetName val="DR ACTIVIDADES back"/>
    </sheetNames>
    <sheetDataSet>
      <sheetData sheetId="0"/>
      <sheetData sheetId="1"/>
      <sheetData sheetId="2"/>
      <sheetData sheetId="3"/>
      <sheetData sheetId="4"/>
      <sheetData sheetId="5"/>
      <sheetData sheetId="6"/>
      <sheetData sheetId="7" refreshError="1">
        <row r="3">
          <cell r="A3" t="str">
            <v>Taxas de juros nominais</v>
          </cell>
        </row>
        <row r="4">
          <cell r="A4" t="str">
            <v>Euribor 12 m</v>
          </cell>
          <cell r="G4">
            <v>0</v>
          </cell>
          <cell r="H4">
            <v>0</v>
          </cell>
          <cell r="I4">
            <v>0</v>
          </cell>
          <cell r="J4">
            <v>0</v>
          </cell>
          <cell r="K4">
            <v>0</v>
          </cell>
          <cell r="L4">
            <v>0</v>
          </cell>
          <cell r="M4">
            <v>0</v>
          </cell>
          <cell r="N4">
            <v>0</v>
          </cell>
          <cell r="O4">
            <v>0</v>
          </cell>
          <cell r="P4">
            <v>0</v>
          </cell>
          <cell r="Q4">
            <v>0</v>
          </cell>
          <cell r="R4">
            <v>0</v>
          </cell>
        </row>
        <row r="5">
          <cell r="A5" t="str">
            <v>Lisbor 6m</v>
          </cell>
          <cell r="G5">
            <v>0</v>
          </cell>
          <cell r="H5">
            <v>0</v>
          </cell>
          <cell r="I5">
            <v>0</v>
          </cell>
          <cell r="J5">
            <v>0</v>
          </cell>
          <cell r="K5">
            <v>0</v>
          </cell>
          <cell r="L5">
            <v>0</v>
          </cell>
          <cell r="M5">
            <v>0</v>
          </cell>
          <cell r="N5">
            <v>0</v>
          </cell>
          <cell r="O5">
            <v>0</v>
          </cell>
          <cell r="P5">
            <v>0</v>
          </cell>
          <cell r="Q5">
            <v>0</v>
          </cell>
          <cell r="R5">
            <v>0</v>
          </cell>
        </row>
        <row r="6">
          <cell r="A6" t="str">
            <v>Emprést.c.prazo</v>
          </cell>
          <cell r="G6">
            <v>0</v>
          </cell>
          <cell r="H6">
            <v>0</v>
          </cell>
          <cell r="I6">
            <v>0</v>
          </cell>
          <cell r="J6">
            <v>0</v>
          </cell>
          <cell r="K6">
            <v>0</v>
          </cell>
          <cell r="L6">
            <v>0</v>
          </cell>
          <cell r="M6">
            <v>0</v>
          </cell>
          <cell r="N6">
            <v>0</v>
          </cell>
          <cell r="O6">
            <v>0</v>
          </cell>
          <cell r="P6">
            <v>0</v>
          </cell>
          <cell r="Q6">
            <v>0</v>
          </cell>
          <cell r="R6">
            <v>0</v>
          </cell>
        </row>
        <row r="7">
          <cell r="A7" t="str">
            <v>Emprést.m.l.prazo</v>
          </cell>
          <cell r="G7">
            <v>0</v>
          </cell>
          <cell r="H7">
            <v>0</v>
          </cell>
          <cell r="I7">
            <v>0</v>
          </cell>
          <cell r="J7">
            <v>0</v>
          </cell>
          <cell r="K7">
            <v>0</v>
          </cell>
          <cell r="L7">
            <v>0</v>
          </cell>
          <cell r="M7">
            <v>0</v>
          </cell>
          <cell r="N7">
            <v>0</v>
          </cell>
          <cell r="O7">
            <v>0</v>
          </cell>
          <cell r="P7">
            <v>0</v>
          </cell>
          <cell r="Q7">
            <v>0</v>
          </cell>
          <cell r="R7">
            <v>0</v>
          </cell>
        </row>
        <row r="8">
          <cell r="A8" t="str">
            <v>Empréstimo separação</v>
          </cell>
          <cell r="F8">
            <v>3.5000000000000003E-2</v>
          </cell>
          <cell r="G8">
            <v>2.9166666666666668E-3</v>
          </cell>
          <cell r="H8">
            <v>2.9166666666666668E-3</v>
          </cell>
          <cell r="I8">
            <v>2.9166666666666668E-3</v>
          </cell>
          <cell r="J8">
            <v>2.9166666666666668E-3</v>
          </cell>
          <cell r="K8">
            <v>2.9166666666666668E-3</v>
          </cell>
          <cell r="L8">
            <v>2.9166666666666668E-3</v>
          </cell>
          <cell r="M8">
            <v>2.9166666666666668E-3</v>
          </cell>
          <cell r="N8">
            <v>2.9166666666666668E-3</v>
          </cell>
          <cell r="O8">
            <v>2.9166666666666668E-3</v>
          </cell>
          <cell r="P8">
            <v>2.9166666666666668E-3</v>
          </cell>
          <cell r="Q8">
            <v>2.9166666666666668E-3</v>
          </cell>
          <cell r="R8">
            <v>2.9166666666666668E-3</v>
          </cell>
        </row>
        <row r="10">
          <cell r="A10" t="str">
            <v xml:space="preserve"> TAXAS DE JUROS</v>
          </cell>
        </row>
        <row r="11">
          <cell r="G11" t="str">
            <v>JAN</v>
          </cell>
          <cell r="H11" t="str">
            <v>FEV</v>
          </cell>
          <cell r="I11" t="str">
            <v>MAR</v>
          </cell>
          <cell r="J11" t="str">
            <v>ABR</v>
          </cell>
          <cell r="K11" t="str">
            <v>MAI</v>
          </cell>
          <cell r="L11" t="str">
            <v>JUN</v>
          </cell>
          <cell r="M11" t="str">
            <v>JUL</v>
          </cell>
          <cell r="N11" t="str">
            <v>AGO</v>
          </cell>
          <cell r="O11" t="str">
            <v>SET</v>
          </cell>
          <cell r="P11" t="str">
            <v>OUT</v>
          </cell>
          <cell r="Q11" t="str">
            <v>NOV</v>
          </cell>
          <cell r="R11" t="str">
            <v>DEZ</v>
          </cell>
        </row>
        <row r="13">
          <cell r="A13" t="str">
            <v>papel comercial existente</v>
          </cell>
          <cell r="F13">
            <v>0</v>
          </cell>
          <cell r="G13">
            <v>0</v>
          </cell>
          <cell r="H13">
            <v>0</v>
          </cell>
          <cell r="I13">
            <v>0</v>
          </cell>
          <cell r="J13">
            <v>0</v>
          </cell>
          <cell r="K13">
            <v>0</v>
          </cell>
          <cell r="L13">
            <v>0</v>
          </cell>
          <cell r="M13">
            <v>0</v>
          </cell>
          <cell r="N13">
            <v>0</v>
          </cell>
          <cell r="O13">
            <v>0</v>
          </cell>
          <cell r="P13">
            <v>0</v>
          </cell>
          <cell r="Q13">
            <v>0</v>
          </cell>
          <cell r="R13">
            <v>0</v>
          </cell>
        </row>
        <row r="14">
          <cell r="A14" t="str">
            <v>Empréstimo Sumitomo</v>
          </cell>
          <cell r="D14" t="str">
            <v>Tx Juro</v>
          </cell>
          <cell r="E14" t="str">
            <v>Spread</v>
          </cell>
          <cell r="F14">
            <v>0.04</v>
          </cell>
          <cell r="G14">
            <v>3.3333333333333335E-3</v>
          </cell>
          <cell r="H14">
            <v>3.3333333333333335E-3</v>
          </cell>
          <cell r="I14">
            <v>3.3333333333333335E-3</v>
          </cell>
          <cell r="J14">
            <v>3.3333333333333335E-3</v>
          </cell>
          <cell r="K14">
            <v>3.3333333333333335E-3</v>
          </cell>
          <cell r="L14">
            <v>3.3333333333333335E-3</v>
          </cell>
          <cell r="M14">
            <v>3.3333333333333335E-3</v>
          </cell>
          <cell r="N14">
            <v>3.3333333333333335E-3</v>
          </cell>
          <cell r="O14">
            <v>3.3333333333333335E-3</v>
          </cell>
          <cell r="P14">
            <v>3.3333333333333335E-3</v>
          </cell>
          <cell r="Q14">
            <v>3.3333333333333335E-3</v>
          </cell>
          <cell r="R14">
            <v>3.3333333333333335E-3</v>
          </cell>
        </row>
        <row r="15">
          <cell r="A15" t="str">
            <v xml:space="preserve">   Maio/2003</v>
          </cell>
          <cell r="D15">
            <v>2.9829999999999999E-2</v>
          </cell>
          <cell r="E15">
            <v>3.2499999999999999E-3</v>
          </cell>
        </row>
        <row r="16">
          <cell r="A16" t="str">
            <v xml:space="preserve">   Nov/2003</v>
          </cell>
          <cell r="D16">
            <v>0.04</v>
          </cell>
          <cell r="E16">
            <v>3.2499999999999999E-3</v>
          </cell>
        </row>
        <row r="17">
          <cell r="A17" t="str">
            <v>taxas de referência</v>
          </cell>
          <cell r="F17">
            <v>0.04</v>
          </cell>
          <cell r="G17">
            <v>3.3333333333333335E-3</v>
          </cell>
          <cell r="H17">
            <v>3.3333333333333335E-3</v>
          </cell>
          <cell r="I17">
            <v>3.3333333333333335E-3</v>
          </cell>
          <cell r="J17">
            <v>3.3333333333333335E-3</v>
          </cell>
          <cell r="K17">
            <v>3.3333333333333335E-3</v>
          </cell>
          <cell r="L17">
            <v>3.3333333333333335E-3</v>
          </cell>
          <cell r="M17">
            <v>3.3333333333333335E-3</v>
          </cell>
          <cell r="N17">
            <v>3.3333333333333335E-3</v>
          </cell>
          <cell r="O17">
            <v>3.3333333333333335E-3</v>
          </cell>
          <cell r="P17">
            <v>3.3333333333333335E-3</v>
          </cell>
          <cell r="Q17">
            <v>3.3333333333333335E-3</v>
          </cell>
          <cell r="R17">
            <v>3.3333333333333335E-3</v>
          </cell>
        </row>
        <row r="18">
          <cell r="A18" t="str">
            <v>Papel comerc. utiliz. Jan</v>
          </cell>
          <cell r="B18">
            <v>1</v>
          </cell>
          <cell r="F18">
            <v>0.04</v>
          </cell>
        </row>
        <row r="19">
          <cell r="A19" t="str">
            <v>Papel comerc. utiliz. Jan</v>
          </cell>
          <cell r="B19">
            <v>1</v>
          </cell>
          <cell r="F19">
            <v>0.04</v>
          </cell>
        </row>
        <row r="20">
          <cell r="A20" t="str">
            <v>Papel comerc. utiliz. Jan</v>
          </cell>
          <cell r="B20">
            <v>1</v>
          </cell>
          <cell r="F20">
            <v>0.04</v>
          </cell>
        </row>
        <row r="21">
          <cell r="A21" t="str">
            <v>Papel comerc. utiliz. Fev</v>
          </cell>
          <cell r="B21">
            <v>2</v>
          </cell>
          <cell r="F21">
            <v>0.04</v>
          </cell>
        </row>
        <row r="22">
          <cell r="A22" t="str">
            <v>Papel comerc. utiliz. Mar</v>
          </cell>
          <cell r="B22">
            <v>3</v>
          </cell>
          <cell r="F22">
            <v>0.04</v>
          </cell>
        </row>
        <row r="23">
          <cell r="A23" t="str">
            <v>Papel comerc. utiliz. Abr</v>
          </cell>
          <cell r="B23">
            <v>4</v>
          </cell>
          <cell r="F23">
            <v>0.04</v>
          </cell>
        </row>
        <row r="24">
          <cell r="A24" t="str">
            <v>Papel comerc. utiliz. Abr</v>
          </cell>
          <cell r="B24">
            <v>4</v>
          </cell>
          <cell r="F24">
            <v>0.04</v>
          </cell>
        </row>
        <row r="25">
          <cell r="A25" t="str">
            <v>Papel comerc. utiliz. Mai</v>
          </cell>
          <cell r="B25">
            <v>5</v>
          </cell>
          <cell r="F25">
            <v>0.04</v>
          </cell>
        </row>
        <row r="26">
          <cell r="A26" t="str">
            <v>Papel comerc. utiliz. Jun</v>
          </cell>
          <cell r="B26">
            <v>6</v>
          </cell>
          <cell r="F26">
            <v>0.04</v>
          </cell>
        </row>
        <row r="27">
          <cell r="A27" t="str">
            <v>Papel comerc. utiliz. Jul</v>
          </cell>
          <cell r="B27">
            <v>7</v>
          </cell>
          <cell r="F27">
            <v>0.04</v>
          </cell>
        </row>
        <row r="28">
          <cell r="A28" t="str">
            <v>Papel comerc. utiliz. Jul</v>
          </cell>
          <cell r="B28">
            <v>7</v>
          </cell>
          <cell r="F28">
            <v>0.04</v>
          </cell>
        </row>
        <row r="29">
          <cell r="A29" t="str">
            <v>Papel comerc. utiliz. Ago</v>
          </cell>
          <cell r="B29">
            <v>8</v>
          </cell>
          <cell r="F29">
            <v>0.04</v>
          </cell>
        </row>
        <row r="30">
          <cell r="A30" t="str">
            <v>Papel comerc. utiliz. Set</v>
          </cell>
          <cell r="B30">
            <v>9</v>
          </cell>
          <cell r="F30">
            <v>0.04</v>
          </cell>
        </row>
        <row r="31">
          <cell r="A31" t="str">
            <v>Papel comerc. utiliz. Out</v>
          </cell>
          <cell r="B31">
            <v>10</v>
          </cell>
          <cell r="F31">
            <v>0.04</v>
          </cell>
        </row>
        <row r="32">
          <cell r="A32" t="str">
            <v>Papel comerc. utiliz. Out</v>
          </cell>
          <cell r="B32">
            <v>10</v>
          </cell>
          <cell r="F32">
            <v>0.04</v>
          </cell>
        </row>
        <row r="33">
          <cell r="A33" t="str">
            <v>Papel comerc. utiliz. Nov</v>
          </cell>
          <cell r="B33">
            <v>11</v>
          </cell>
          <cell r="F33">
            <v>0.04</v>
          </cell>
        </row>
        <row r="34">
          <cell r="A34" t="str">
            <v>Papel comerc. utiliz. Dez</v>
          </cell>
          <cell r="B34">
            <v>12</v>
          </cell>
          <cell r="F34">
            <v>0.04</v>
          </cell>
        </row>
        <row r="36">
          <cell r="A36" t="str">
            <v>Outros empréstimos</v>
          </cell>
          <cell r="F36">
            <v>0.04</v>
          </cell>
          <cell r="G36">
            <v>3.3333333333333335E-3</v>
          </cell>
          <cell r="H36">
            <v>3.3333333333333335E-3</v>
          </cell>
          <cell r="I36">
            <v>3.3333333333333335E-3</v>
          </cell>
          <cell r="J36">
            <v>3.3333333333333335E-3</v>
          </cell>
          <cell r="K36">
            <v>3.3333333333333335E-3</v>
          </cell>
          <cell r="L36">
            <v>3.3333333333333335E-3</v>
          </cell>
          <cell r="M36">
            <v>3.3333333333333335E-3</v>
          </cell>
          <cell r="N36">
            <v>3.3333333333333335E-3</v>
          </cell>
          <cell r="O36">
            <v>3.3333333333333335E-3</v>
          </cell>
          <cell r="P36">
            <v>3.3333333333333335E-3</v>
          </cell>
          <cell r="Q36">
            <v>3.3333333333333335E-3</v>
          </cell>
          <cell r="R36">
            <v>3.3333333333333335E-3</v>
          </cell>
        </row>
        <row r="39">
          <cell r="A39" t="str">
            <v xml:space="preserve"> Capital em Dívida (milhões de euros)</v>
          </cell>
        </row>
        <row r="42">
          <cell r="F42" t="str">
            <v xml:space="preserve"> 31.Dez.02</v>
          </cell>
          <cell r="G42" t="str">
            <v>JAN</v>
          </cell>
          <cell r="H42" t="str">
            <v>FEV</v>
          </cell>
          <cell r="I42" t="str">
            <v>MAR</v>
          </cell>
          <cell r="J42" t="str">
            <v>ABR</v>
          </cell>
          <cell r="K42" t="str">
            <v>MAI</v>
          </cell>
          <cell r="L42" t="str">
            <v>JUN</v>
          </cell>
          <cell r="M42" t="str">
            <v>JUL</v>
          </cell>
          <cell r="N42" t="str">
            <v>AGO</v>
          </cell>
          <cell r="O42" t="str">
            <v>SET</v>
          </cell>
          <cell r="P42" t="str">
            <v>OUT</v>
          </cell>
          <cell r="Q42" t="str">
            <v>NOV</v>
          </cell>
          <cell r="R42" t="str">
            <v>DEZ</v>
          </cell>
        </row>
        <row r="43">
          <cell r="D43" t="str">
            <v>montante</v>
          </cell>
          <cell r="E43" t="str">
            <v>nº meses</v>
          </cell>
          <cell r="G43">
            <v>1</v>
          </cell>
          <cell r="H43">
            <v>2</v>
          </cell>
          <cell r="I43">
            <v>3</v>
          </cell>
          <cell r="J43">
            <v>4</v>
          </cell>
          <cell r="K43">
            <v>5</v>
          </cell>
          <cell r="L43">
            <v>6</v>
          </cell>
          <cell r="M43">
            <v>7</v>
          </cell>
          <cell r="N43">
            <v>8</v>
          </cell>
          <cell r="O43">
            <v>9</v>
          </cell>
          <cell r="P43">
            <v>10</v>
          </cell>
          <cell r="Q43">
            <v>11</v>
          </cell>
          <cell r="R43">
            <v>12</v>
          </cell>
        </row>
        <row r="44">
          <cell r="A44" t="str">
            <v>Papel comercial existente</v>
          </cell>
          <cell r="F44">
            <v>309</v>
          </cell>
          <cell r="G44">
            <v>80</v>
          </cell>
          <cell r="H44">
            <v>80</v>
          </cell>
          <cell r="I44">
            <v>80</v>
          </cell>
          <cell r="J44">
            <v>0</v>
          </cell>
          <cell r="K44">
            <v>0</v>
          </cell>
          <cell r="L44">
            <v>0</v>
          </cell>
          <cell r="M44">
            <v>0</v>
          </cell>
          <cell r="N44">
            <v>0</v>
          </cell>
          <cell r="O44">
            <v>0</v>
          </cell>
          <cell r="P44">
            <v>0</v>
          </cell>
          <cell r="Q44">
            <v>0</v>
          </cell>
          <cell r="R44">
            <v>0</v>
          </cell>
        </row>
        <row r="45">
          <cell r="A45" t="str">
            <v>Empréstimo Sumitomo</v>
          </cell>
          <cell r="F45">
            <v>350</v>
          </cell>
          <cell r="G45">
            <v>350</v>
          </cell>
          <cell r="H45">
            <v>350</v>
          </cell>
          <cell r="I45">
            <v>350</v>
          </cell>
          <cell r="J45">
            <v>350</v>
          </cell>
          <cell r="K45">
            <v>350</v>
          </cell>
          <cell r="L45">
            <v>350</v>
          </cell>
          <cell r="M45">
            <v>350</v>
          </cell>
          <cell r="N45">
            <v>350</v>
          </cell>
          <cell r="O45">
            <v>350</v>
          </cell>
          <cell r="P45">
            <v>350</v>
          </cell>
          <cell r="Q45">
            <v>326.66700000000003</v>
          </cell>
          <cell r="R45">
            <v>326.66700000000003</v>
          </cell>
        </row>
        <row r="46">
          <cell r="A46" t="str">
            <v>Papel comerc. utiliz. Jan</v>
          </cell>
          <cell r="B46">
            <v>1</v>
          </cell>
          <cell r="D46">
            <v>67.5</v>
          </cell>
          <cell r="E46">
            <v>1.0333333333333332</v>
          </cell>
          <cell r="G46">
            <v>67.5</v>
          </cell>
          <cell r="H46">
            <v>0</v>
          </cell>
          <cell r="I46">
            <v>0</v>
          </cell>
          <cell r="J46">
            <v>0</v>
          </cell>
          <cell r="K46">
            <v>0</v>
          </cell>
          <cell r="L46">
            <v>0</v>
          </cell>
          <cell r="M46">
            <v>0</v>
          </cell>
          <cell r="N46">
            <v>0</v>
          </cell>
          <cell r="O46">
            <v>0</v>
          </cell>
          <cell r="P46">
            <v>0</v>
          </cell>
          <cell r="Q46">
            <v>0</v>
          </cell>
          <cell r="R46">
            <v>0</v>
          </cell>
        </row>
        <row r="47">
          <cell r="A47" t="str">
            <v>Papel comerc. utiliz. Jan</v>
          </cell>
          <cell r="B47">
            <v>1</v>
          </cell>
          <cell r="D47">
            <v>110</v>
          </cell>
          <cell r="E47">
            <v>6.0330000000000004</v>
          </cell>
          <cell r="G47">
            <v>110</v>
          </cell>
          <cell r="H47">
            <v>110</v>
          </cell>
          <cell r="I47">
            <v>110</v>
          </cell>
          <cell r="J47">
            <v>110</v>
          </cell>
          <cell r="K47">
            <v>110</v>
          </cell>
          <cell r="L47">
            <v>110</v>
          </cell>
          <cell r="M47">
            <v>0</v>
          </cell>
          <cell r="N47">
            <v>0</v>
          </cell>
          <cell r="O47">
            <v>0</v>
          </cell>
          <cell r="P47">
            <v>0</v>
          </cell>
          <cell r="Q47">
            <v>0</v>
          </cell>
          <cell r="R47">
            <v>0</v>
          </cell>
        </row>
        <row r="48">
          <cell r="A48" t="str">
            <v>Papel comerc. utiliz. Jan</v>
          </cell>
          <cell r="B48">
            <v>1</v>
          </cell>
          <cell r="D48">
            <v>50</v>
          </cell>
          <cell r="E48">
            <v>3</v>
          </cell>
          <cell r="G48">
            <v>50</v>
          </cell>
          <cell r="H48">
            <v>50</v>
          </cell>
          <cell r="I48">
            <v>50</v>
          </cell>
          <cell r="J48">
            <v>0</v>
          </cell>
          <cell r="K48">
            <v>0</v>
          </cell>
          <cell r="L48">
            <v>0</v>
          </cell>
          <cell r="M48">
            <v>0</v>
          </cell>
          <cell r="N48">
            <v>0</v>
          </cell>
          <cell r="O48">
            <v>0</v>
          </cell>
          <cell r="P48">
            <v>0</v>
          </cell>
          <cell r="Q48">
            <v>0</v>
          </cell>
          <cell r="R48">
            <v>0</v>
          </cell>
        </row>
        <row r="49">
          <cell r="A49" t="str">
            <v>Papel comerc. utiliz. Fev</v>
          </cell>
          <cell r="B49">
            <v>2</v>
          </cell>
          <cell r="D49">
            <v>57.6</v>
          </cell>
          <cell r="E49">
            <v>0.93333333333333335</v>
          </cell>
          <cell r="H49">
            <v>57.6</v>
          </cell>
          <cell r="I49">
            <v>0</v>
          </cell>
          <cell r="J49">
            <v>0</v>
          </cell>
          <cell r="K49">
            <v>0</v>
          </cell>
          <cell r="L49">
            <v>0</v>
          </cell>
          <cell r="M49">
            <v>0</v>
          </cell>
          <cell r="N49">
            <v>0</v>
          </cell>
          <cell r="O49">
            <v>0</v>
          </cell>
          <cell r="P49">
            <v>0</v>
          </cell>
          <cell r="Q49">
            <v>0</v>
          </cell>
          <cell r="R49">
            <v>0</v>
          </cell>
        </row>
        <row r="50">
          <cell r="A50" t="str">
            <v>Papel comerc. utiliz. Mar</v>
          </cell>
          <cell r="B50">
            <v>3</v>
          </cell>
          <cell r="D50">
            <v>50.9</v>
          </cell>
          <cell r="E50">
            <v>1.0333333333333332</v>
          </cell>
          <cell r="I50">
            <v>50.9</v>
          </cell>
          <cell r="J50">
            <v>0</v>
          </cell>
          <cell r="K50">
            <v>0</v>
          </cell>
          <cell r="L50">
            <v>0</v>
          </cell>
          <cell r="M50">
            <v>0</v>
          </cell>
          <cell r="N50">
            <v>0</v>
          </cell>
          <cell r="O50">
            <v>0</v>
          </cell>
          <cell r="P50">
            <v>0</v>
          </cell>
          <cell r="Q50">
            <v>0</v>
          </cell>
          <cell r="R50">
            <v>0</v>
          </cell>
        </row>
        <row r="51">
          <cell r="A51" t="str">
            <v>Papel comerc. utiliz. Abr</v>
          </cell>
          <cell r="B51">
            <v>4</v>
          </cell>
          <cell r="D51">
            <v>41.2</v>
          </cell>
          <cell r="E51">
            <v>1</v>
          </cell>
          <cell r="J51">
            <v>41.2</v>
          </cell>
          <cell r="K51">
            <v>0</v>
          </cell>
          <cell r="L51">
            <v>0</v>
          </cell>
          <cell r="M51">
            <v>0</v>
          </cell>
          <cell r="N51">
            <v>0</v>
          </cell>
          <cell r="O51">
            <v>0</v>
          </cell>
          <cell r="P51">
            <v>0</v>
          </cell>
          <cell r="Q51">
            <v>0</v>
          </cell>
          <cell r="R51">
            <v>0</v>
          </cell>
        </row>
        <row r="52">
          <cell r="A52" t="str">
            <v>Papel comerc. utiliz. Abr</v>
          </cell>
          <cell r="B52">
            <v>4</v>
          </cell>
          <cell r="D52">
            <v>130</v>
          </cell>
          <cell r="E52">
            <v>6.1</v>
          </cell>
          <cell r="J52">
            <v>130</v>
          </cell>
          <cell r="K52">
            <v>130</v>
          </cell>
          <cell r="L52">
            <v>130</v>
          </cell>
          <cell r="M52">
            <v>130</v>
          </cell>
          <cell r="N52">
            <v>130</v>
          </cell>
          <cell r="O52">
            <v>130</v>
          </cell>
          <cell r="P52">
            <v>0</v>
          </cell>
          <cell r="Q52">
            <v>0</v>
          </cell>
          <cell r="R52">
            <v>0</v>
          </cell>
        </row>
        <row r="53">
          <cell r="A53" t="str">
            <v>Papel comerc. utiliz. Mai</v>
          </cell>
          <cell r="B53">
            <v>5</v>
          </cell>
          <cell r="D53">
            <v>64.8</v>
          </cell>
          <cell r="E53">
            <v>1.0333333333333332</v>
          </cell>
          <cell r="K53">
            <v>64.8</v>
          </cell>
          <cell r="L53">
            <v>0</v>
          </cell>
          <cell r="M53">
            <v>0</v>
          </cell>
          <cell r="N53">
            <v>0</v>
          </cell>
          <cell r="O53">
            <v>0</v>
          </cell>
          <cell r="P53">
            <v>0</v>
          </cell>
          <cell r="Q53">
            <v>0</v>
          </cell>
          <cell r="R53">
            <v>0</v>
          </cell>
        </row>
        <row r="54">
          <cell r="A54" t="str">
            <v>Papel comerc. utiliz. Jun</v>
          </cell>
          <cell r="B54">
            <v>6</v>
          </cell>
          <cell r="D54">
            <v>47</v>
          </cell>
          <cell r="E54">
            <v>1</v>
          </cell>
          <cell r="L54">
            <v>47</v>
          </cell>
          <cell r="M54">
            <v>0</v>
          </cell>
          <cell r="N54">
            <v>0</v>
          </cell>
          <cell r="O54">
            <v>0</v>
          </cell>
          <cell r="P54">
            <v>0</v>
          </cell>
          <cell r="Q54">
            <v>0</v>
          </cell>
          <cell r="R54">
            <v>0</v>
          </cell>
        </row>
        <row r="55">
          <cell r="A55" t="str">
            <v>Papel comerc. utiliz. Jul</v>
          </cell>
          <cell r="B55">
            <v>7</v>
          </cell>
          <cell r="D55">
            <v>46.8</v>
          </cell>
          <cell r="E55">
            <v>1.0333333333333332</v>
          </cell>
          <cell r="M55">
            <v>46.8</v>
          </cell>
          <cell r="N55">
            <v>0</v>
          </cell>
          <cell r="O55">
            <v>0</v>
          </cell>
          <cell r="P55">
            <v>0</v>
          </cell>
          <cell r="Q55">
            <v>0</v>
          </cell>
          <cell r="R55">
            <v>0</v>
          </cell>
        </row>
        <row r="56">
          <cell r="A56" t="str">
            <v>Papel comerc. utiliz. Jul</v>
          </cell>
          <cell r="B56">
            <v>7</v>
          </cell>
          <cell r="D56">
            <v>110</v>
          </cell>
          <cell r="E56">
            <v>6.1333333333333329</v>
          </cell>
          <cell r="M56">
            <v>110</v>
          </cell>
          <cell r="N56">
            <v>110</v>
          </cell>
          <cell r="O56">
            <v>110</v>
          </cell>
          <cell r="P56">
            <v>110</v>
          </cell>
          <cell r="Q56">
            <v>110</v>
          </cell>
          <cell r="R56">
            <v>110</v>
          </cell>
        </row>
        <row r="57">
          <cell r="A57" t="str">
            <v>Papel comerc. utiliz. Ago</v>
          </cell>
          <cell r="B57">
            <v>8</v>
          </cell>
          <cell r="D57">
            <v>34.700000000000003</v>
          </cell>
          <cell r="E57">
            <v>1.0333333333333332</v>
          </cell>
          <cell r="N57">
            <v>34.700000000000003</v>
          </cell>
          <cell r="O57">
            <v>0</v>
          </cell>
          <cell r="P57">
            <v>0</v>
          </cell>
          <cell r="Q57">
            <v>0</v>
          </cell>
          <cell r="R57">
            <v>0</v>
          </cell>
        </row>
        <row r="58">
          <cell r="A58" t="str">
            <v>Papel comerc. utiliz. Set</v>
          </cell>
          <cell r="B58">
            <v>9</v>
          </cell>
          <cell r="D58">
            <v>42.1</v>
          </cell>
          <cell r="E58">
            <v>1</v>
          </cell>
          <cell r="O58">
            <v>42.1</v>
          </cell>
          <cell r="P58">
            <v>0</v>
          </cell>
          <cell r="Q58">
            <v>0</v>
          </cell>
          <cell r="R58">
            <v>0</v>
          </cell>
        </row>
        <row r="59">
          <cell r="A59" t="str">
            <v>Papel comerc. utiliz. Out</v>
          </cell>
          <cell r="B59">
            <v>10</v>
          </cell>
          <cell r="D59">
            <v>34.1</v>
          </cell>
          <cell r="E59">
            <v>1.0333333333333332</v>
          </cell>
          <cell r="P59">
            <v>34.1</v>
          </cell>
          <cell r="Q59">
            <v>0</v>
          </cell>
          <cell r="R59">
            <v>0</v>
          </cell>
        </row>
        <row r="60">
          <cell r="A60" t="str">
            <v>Papel comerc. utiliz. Out</v>
          </cell>
          <cell r="B60">
            <v>10</v>
          </cell>
          <cell r="D60">
            <v>130</v>
          </cell>
          <cell r="E60">
            <v>3.0666666666666664</v>
          </cell>
          <cell r="P60">
            <v>130</v>
          </cell>
          <cell r="Q60">
            <v>130</v>
          </cell>
          <cell r="R60">
            <v>130</v>
          </cell>
        </row>
        <row r="61">
          <cell r="A61" t="str">
            <v>Papel comerc. utiliz. Nov</v>
          </cell>
          <cell r="B61">
            <v>11</v>
          </cell>
          <cell r="D61">
            <v>58.2</v>
          </cell>
          <cell r="E61">
            <v>1</v>
          </cell>
          <cell r="Q61">
            <v>58.2</v>
          </cell>
          <cell r="R61">
            <v>0</v>
          </cell>
        </row>
        <row r="62">
          <cell r="A62" t="str">
            <v>Papel comerc. utiliz. Dez</v>
          </cell>
          <cell r="B62">
            <v>12</v>
          </cell>
          <cell r="D62">
            <v>70</v>
          </cell>
          <cell r="E62">
            <v>1.0333333333333332</v>
          </cell>
          <cell r="R62">
            <v>70</v>
          </cell>
        </row>
        <row r="64">
          <cell r="A64" t="str">
            <v>Outros empréstimos</v>
          </cell>
          <cell r="F64">
            <v>0</v>
          </cell>
          <cell r="G64">
            <v>0</v>
          </cell>
          <cell r="H64">
            <v>0</v>
          </cell>
          <cell r="I64">
            <v>0</v>
          </cell>
          <cell r="J64">
            <v>0</v>
          </cell>
          <cell r="K64">
            <v>0</v>
          </cell>
          <cell r="L64">
            <v>0</v>
          </cell>
          <cell r="M64">
            <v>0</v>
          </cell>
          <cell r="N64">
            <v>0</v>
          </cell>
          <cell r="O64">
            <v>0</v>
          </cell>
          <cell r="P64">
            <v>0</v>
          </cell>
          <cell r="Q64">
            <v>0</v>
          </cell>
          <cell r="R64">
            <v>0.36130000000000001</v>
          </cell>
        </row>
        <row r="65">
          <cell r="A65" t="str">
            <v>Total</v>
          </cell>
          <cell r="F65">
            <v>659</v>
          </cell>
          <cell r="G65">
            <v>657.5</v>
          </cell>
          <cell r="H65">
            <v>647.6</v>
          </cell>
          <cell r="I65">
            <v>640.9</v>
          </cell>
          <cell r="J65">
            <v>631.20000000000005</v>
          </cell>
          <cell r="K65">
            <v>654.79999999999995</v>
          </cell>
          <cell r="L65">
            <v>637</v>
          </cell>
          <cell r="M65">
            <v>636.79999999999995</v>
          </cell>
          <cell r="N65">
            <v>624.70000000000005</v>
          </cell>
          <cell r="O65">
            <v>632.1</v>
          </cell>
          <cell r="P65">
            <v>624.1</v>
          </cell>
          <cell r="Q65">
            <v>624.86700000000008</v>
          </cell>
          <cell r="R65">
            <v>637.02830000000006</v>
          </cell>
        </row>
        <row r="68">
          <cell r="A68" t="str">
            <v xml:space="preserve"> Reembolsos (milhões de euros)</v>
          </cell>
        </row>
        <row r="71">
          <cell r="F71" t="str">
            <v>Ano orçam.</v>
          </cell>
          <cell r="G71" t="str">
            <v>JAN</v>
          </cell>
          <cell r="H71" t="str">
            <v>FEV</v>
          </cell>
          <cell r="I71" t="str">
            <v>MAR</v>
          </cell>
          <cell r="J71" t="str">
            <v>ABR</v>
          </cell>
          <cell r="K71" t="str">
            <v>MAI</v>
          </cell>
          <cell r="L71" t="str">
            <v>JUN</v>
          </cell>
          <cell r="M71" t="str">
            <v>JUL</v>
          </cell>
          <cell r="N71" t="str">
            <v>AGO</v>
          </cell>
          <cell r="O71" t="str">
            <v>SET</v>
          </cell>
          <cell r="P71" t="str">
            <v>OUT</v>
          </cell>
          <cell r="Q71" t="str">
            <v>NOV</v>
          </cell>
          <cell r="R71" t="str">
            <v>DEZ</v>
          </cell>
        </row>
        <row r="72">
          <cell r="G72">
            <v>1</v>
          </cell>
          <cell r="H72">
            <v>2</v>
          </cell>
          <cell r="I72">
            <v>3</v>
          </cell>
          <cell r="J72">
            <v>4</v>
          </cell>
          <cell r="K72">
            <v>5</v>
          </cell>
          <cell r="L72">
            <v>6</v>
          </cell>
          <cell r="M72">
            <v>7</v>
          </cell>
          <cell r="N72">
            <v>8</v>
          </cell>
          <cell r="O72">
            <v>9</v>
          </cell>
          <cell r="P72">
            <v>10</v>
          </cell>
          <cell r="Q72">
            <v>11</v>
          </cell>
          <cell r="R72">
            <v>12</v>
          </cell>
        </row>
        <row r="73">
          <cell r="A73" t="str">
            <v>Papel comercial existente</v>
          </cell>
          <cell r="F73">
            <v>309</v>
          </cell>
          <cell r="G73">
            <v>229</v>
          </cell>
          <cell r="H73">
            <v>0</v>
          </cell>
          <cell r="J73">
            <v>80</v>
          </cell>
        </row>
        <row r="74">
          <cell r="A74" t="str">
            <v>Empréstimo Sumitomo</v>
          </cell>
          <cell r="F74">
            <v>23.332999999999998</v>
          </cell>
          <cell r="Q74">
            <v>23.332999999999998</v>
          </cell>
        </row>
        <row r="75">
          <cell r="A75" t="str">
            <v>Papel comerc. utiliz. Jan</v>
          </cell>
          <cell r="B75">
            <v>1</v>
          </cell>
          <cell r="F75">
            <v>67.5</v>
          </cell>
          <cell r="G75">
            <v>0</v>
          </cell>
          <cell r="H75">
            <v>67.5</v>
          </cell>
          <cell r="I75">
            <v>0</v>
          </cell>
          <cell r="J75">
            <v>0</v>
          </cell>
          <cell r="K75">
            <v>0</v>
          </cell>
          <cell r="L75">
            <v>0</v>
          </cell>
          <cell r="M75">
            <v>0</v>
          </cell>
          <cell r="N75">
            <v>0</v>
          </cell>
          <cell r="O75">
            <v>0</v>
          </cell>
          <cell r="P75">
            <v>0</v>
          </cell>
          <cell r="Q75">
            <v>0</v>
          </cell>
          <cell r="R75">
            <v>0</v>
          </cell>
        </row>
        <row r="76">
          <cell r="A76" t="str">
            <v>Papel comerc. utiliz. Jan</v>
          </cell>
          <cell r="B76">
            <v>1</v>
          </cell>
          <cell r="F76">
            <v>110</v>
          </cell>
          <cell r="G76">
            <v>0</v>
          </cell>
          <cell r="H76">
            <v>0</v>
          </cell>
          <cell r="I76">
            <v>0</v>
          </cell>
          <cell r="J76">
            <v>0</v>
          </cell>
          <cell r="K76">
            <v>0</v>
          </cell>
          <cell r="L76">
            <v>0</v>
          </cell>
          <cell r="M76">
            <v>110</v>
          </cell>
          <cell r="N76">
            <v>0</v>
          </cell>
          <cell r="O76">
            <v>0</v>
          </cell>
          <cell r="P76">
            <v>0</v>
          </cell>
          <cell r="Q76">
            <v>0</v>
          </cell>
          <cell r="R76">
            <v>0</v>
          </cell>
        </row>
        <row r="77">
          <cell r="A77" t="str">
            <v>Papel comerc. utiliz. Jan</v>
          </cell>
          <cell r="B77">
            <v>1</v>
          </cell>
          <cell r="F77">
            <v>50</v>
          </cell>
          <cell r="G77">
            <v>0</v>
          </cell>
          <cell r="H77">
            <v>0</v>
          </cell>
          <cell r="I77">
            <v>0</v>
          </cell>
          <cell r="J77">
            <v>50</v>
          </cell>
          <cell r="K77">
            <v>0</v>
          </cell>
          <cell r="L77">
            <v>0</v>
          </cell>
          <cell r="M77">
            <v>0</v>
          </cell>
          <cell r="N77">
            <v>0</v>
          </cell>
          <cell r="O77">
            <v>0</v>
          </cell>
          <cell r="P77">
            <v>0</v>
          </cell>
          <cell r="Q77">
            <v>0</v>
          </cell>
          <cell r="R77">
            <v>0</v>
          </cell>
        </row>
        <row r="78">
          <cell r="A78" t="str">
            <v>Papel comerc. utiliz. Fev</v>
          </cell>
          <cell r="B78">
            <v>2</v>
          </cell>
          <cell r="F78">
            <v>57.6</v>
          </cell>
          <cell r="G78">
            <v>0</v>
          </cell>
          <cell r="H78">
            <v>0</v>
          </cell>
          <cell r="I78">
            <v>57.6</v>
          </cell>
          <cell r="J78">
            <v>0</v>
          </cell>
          <cell r="K78">
            <v>0</v>
          </cell>
          <cell r="L78">
            <v>0</v>
          </cell>
          <cell r="M78">
            <v>0</v>
          </cell>
          <cell r="N78">
            <v>0</v>
          </cell>
          <cell r="O78">
            <v>0</v>
          </cell>
          <cell r="P78">
            <v>0</v>
          </cell>
          <cell r="Q78">
            <v>0</v>
          </cell>
          <cell r="R78">
            <v>0</v>
          </cell>
        </row>
        <row r="79">
          <cell r="A79" t="str">
            <v>Papel comerc. utiliz. Mar</v>
          </cell>
          <cell r="B79">
            <v>3</v>
          </cell>
          <cell r="F79">
            <v>50.9</v>
          </cell>
          <cell r="G79">
            <v>0</v>
          </cell>
          <cell r="H79">
            <v>0</v>
          </cell>
          <cell r="I79">
            <v>0</v>
          </cell>
          <cell r="J79">
            <v>50.9</v>
          </cell>
          <cell r="K79">
            <v>0</v>
          </cell>
          <cell r="L79">
            <v>0</v>
          </cell>
          <cell r="M79">
            <v>0</v>
          </cell>
          <cell r="N79">
            <v>0</v>
          </cell>
          <cell r="O79">
            <v>0</v>
          </cell>
          <cell r="P79">
            <v>0</v>
          </cell>
          <cell r="Q79">
            <v>0</v>
          </cell>
          <cell r="R79">
            <v>0</v>
          </cell>
        </row>
        <row r="80">
          <cell r="A80" t="str">
            <v>Papel comerc. utiliz. Abr</v>
          </cell>
          <cell r="B80">
            <v>4</v>
          </cell>
          <cell r="F80">
            <v>41.2</v>
          </cell>
          <cell r="G80">
            <v>0</v>
          </cell>
          <cell r="H80">
            <v>0</v>
          </cell>
          <cell r="I80">
            <v>0</v>
          </cell>
          <cell r="J80">
            <v>0</v>
          </cell>
          <cell r="K80">
            <v>41.2</v>
          </cell>
          <cell r="L80">
            <v>0</v>
          </cell>
          <cell r="M80">
            <v>0</v>
          </cell>
          <cell r="N80">
            <v>0</v>
          </cell>
          <cell r="O80">
            <v>0</v>
          </cell>
          <cell r="P80">
            <v>0</v>
          </cell>
          <cell r="Q80">
            <v>0</v>
          </cell>
          <cell r="R80">
            <v>0</v>
          </cell>
        </row>
        <row r="81">
          <cell r="A81" t="str">
            <v>Papel comerc. utiliz. Abr</v>
          </cell>
          <cell r="B81">
            <v>4</v>
          </cell>
          <cell r="F81">
            <v>130</v>
          </cell>
          <cell r="G81">
            <v>0</v>
          </cell>
          <cell r="H81">
            <v>0</v>
          </cell>
          <cell r="I81">
            <v>0</v>
          </cell>
          <cell r="J81">
            <v>0</v>
          </cell>
          <cell r="K81">
            <v>0</v>
          </cell>
          <cell r="L81">
            <v>0</v>
          </cell>
          <cell r="M81">
            <v>0</v>
          </cell>
          <cell r="N81">
            <v>0</v>
          </cell>
          <cell r="O81">
            <v>0</v>
          </cell>
          <cell r="P81">
            <v>130</v>
          </cell>
          <cell r="Q81">
            <v>0</v>
          </cell>
          <cell r="R81">
            <v>0</v>
          </cell>
        </row>
        <row r="82">
          <cell r="A82" t="str">
            <v>Papel comerc. utiliz. Mai</v>
          </cell>
          <cell r="B82">
            <v>5</v>
          </cell>
          <cell r="F82">
            <v>64.8</v>
          </cell>
          <cell r="G82">
            <v>0</v>
          </cell>
          <cell r="H82">
            <v>0</v>
          </cell>
          <cell r="I82">
            <v>0</v>
          </cell>
          <cell r="J82">
            <v>0</v>
          </cell>
          <cell r="K82">
            <v>0</v>
          </cell>
          <cell r="L82">
            <v>64.8</v>
          </cell>
          <cell r="M82">
            <v>0</v>
          </cell>
          <cell r="N82">
            <v>0</v>
          </cell>
          <cell r="O82">
            <v>0</v>
          </cell>
          <cell r="P82">
            <v>0</v>
          </cell>
          <cell r="Q82">
            <v>0</v>
          </cell>
          <cell r="R82">
            <v>0</v>
          </cell>
        </row>
        <row r="83">
          <cell r="A83" t="str">
            <v>Papel comerc. utiliz. Jun</v>
          </cell>
          <cell r="B83">
            <v>6</v>
          </cell>
          <cell r="F83">
            <v>47</v>
          </cell>
          <cell r="G83">
            <v>0</v>
          </cell>
          <cell r="H83">
            <v>0</v>
          </cell>
          <cell r="I83">
            <v>0</v>
          </cell>
          <cell r="J83">
            <v>0</v>
          </cell>
          <cell r="K83">
            <v>0</v>
          </cell>
          <cell r="L83">
            <v>0</v>
          </cell>
          <cell r="M83">
            <v>47</v>
          </cell>
          <cell r="N83">
            <v>0</v>
          </cell>
          <cell r="O83">
            <v>0</v>
          </cell>
          <cell r="P83">
            <v>0</v>
          </cell>
          <cell r="Q83">
            <v>0</v>
          </cell>
          <cell r="R83">
            <v>0</v>
          </cell>
        </row>
        <row r="84">
          <cell r="A84" t="str">
            <v>Papel comerc. utiliz. Jul</v>
          </cell>
          <cell r="B84">
            <v>7</v>
          </cell>
          <cell r="F84">
            <v>46.8</v>
          </cell>
          <cell r="G84">
            <v>0</v>
          </cell>
          <cell r="H84">
            <v>0</v>
          </cell>
          <cell r="I84">
            <v>0</v>
          </cell>
          <cell r="J84">
            <v>0</v>
          </cell>
          <cell r="K84">
            <v>0</v>
          </cell>
          <cell r="L84">
            <v>0</v>
          </cell>
          <cell r="M84">
            <v>0</v>
          </cell>
          <cell r="N84">
            <v>46.8</v>
          </cell>
          <cell r="O84">
            <v>0</v>
          </cell>
          <cell r="P84">
            <v>0</v>
          </cell>
          <cell r="Q84">
            <v>0</v>
          </cell>
          <cell r="R84">
            <v>0</v>
          </cell>
        </row>
        <row r="85">
          <cell r="A85" t="str">
            <v>Papel comerc. utiliz. Jul</v>
          </cell>
          <cell r="B85">
            <v>7</v>
          </cell>
          <cell r="F85">
            <v>0</v>
          </cell>
          <cell r="G85">
            <v>0</v>
          </cell>
          <cell r="H85">
            <v>0</v>
          </cell>
          <cell r="I85">
            <v>0</v>
          </cell>
          <cell r="J85">
            <v>0</v>
          </cell>
          <cell r="K85">
            <v>0</v>
          </cell>
          <cell r="L85">
            <v>0</v>
          </cell>
          <cell r="M85">
            <v>0</v>
          </cell>
          <cell r="N85">
            <v>0</v>
          </cell>
          <cell r="O85">
            <v>0</v>
          </cell>
          <cell r="P85">
            <v>0</v>
          </cell>
          <cell r="Q85">
            <v>0</v>
          </cell>
          <cell r="R85">
            <v>0</v>
          </cell>
        </row>
        <row r="86">
          <cell r="A86" t="str">
            <v>Papel comerc. utiliz. Ago</v>
          </cell>
          <cell r="B86">
            <v>8</v>
          </cell>
          <cell r="F86">
            <v>34.700000000000003</v>
          </cell>
          <cell r="G86">
            <v>0</v>
          </cell>
          <cell r="H86">
            <v>0</v>
          </cell>
          <cell r="I86">
            <v>0</v>
          </cell>
          <cell r="J86">
            <v>0</v>
          </cell>
          <cell r="K86">
            <v>0</v>
          </cell>
          <cell r="L86">
            <v>0</v>
          </cell>
          <cell r="M86">
            <v>0</v>
          </cell>
          <cell r="N86">
            <v>0</v>
          </cell>
          <cell r="O86">
            <v>34.700000000000003</v>
          </cell>
          <cell r="P86">
            <v>0</v>
          </cell>
          <cell r="Q86">
            <v>0</v>
          </cell>
          <cell r="R86">
            <v>0</v>
          </cell>
        </row>
        <row r="87">
          <cell r="A87" t="str">
            <v>Papel comerc. utiliz. Set</v>
          </cell>
          <cell r="B87">
            <v>9</v>
          </cell>
          <cell r="F87">
            <v>42.1</v>
          </cell>
          <cell r="G87">
            <v>0</v>
          </cell>
          <cell r="H87">
            <v>0</v>
          </cell>
          <cell r="I87">
            <v>0</v>
          </cell>
          <cell r="J87">
            <v>0</v>
          </cell>
          <cell r="K87">
            <v>0</v>
          </cell>
          <cell r="L87">
            <v>0</v>
          </cell>
          <cell r="M87">
            <v>0</v>
          </cell>
          <cell r="N87">
            <v>0</v>
          </cell>
          <cell r="O87">
            <v>0</v>
          </cell>
          <cell r="P87">
            <v>42.1</v>
          </cell>
          <cell r="Q87">
            <v>0</v>
          </cell>
          <cell r="R87">
            <v>0</v>
          </cell>
        </row>
        <row r="88">
          <cell r="A88" t="str">
            <v>Papel comerc. utiliz. Out</v>
          </cell>
          <cell r="B88">
            <v>10</v>
          </cell>
          <cell r="F88">
            <v>34.1</v>
          </cell>
          <cell r="G88">
            <v>0</v>
          </cell>
          <cell r="H88">
            <v>0</v>
          </cell>
          <cell r="I88">
            <v>0</v>
          </cell>
          <cell r="J88">
            <v>0</v>
          </cell>
          <cell r="K88">
            <v>0</v>
          </cell>
          <cell r="L88">
            <v>0</v>
          </cell>
          <cell r="M88">
            <v>0</v>
          </cell>
          <cell r="N88">
            <v>0</v>
          </cell>
          <cell r="O88">
            <v>0</v>
          </cell>
          <cell r="P88">
            <v>0</v>
          </cell>
          <cell r="Q88">
            <v>34.1</v>
          </cell>
          <cell r="R88">
            <v>0</v>
          </cell>
        </row>
        <row r="89">
          <cell r="A89" t="str">
            <v>Papel comerc. utiliz. Out</v>
          </cell>
          <cell r="B89">
            <v>10</v>
          </cell>
          <cell r="F89">
            <v>0</v>
          </cell>
          <cell r="G89">
            <v>0</v>
          </cell>
          <cell r="H89">
            <v>0</v>
          </cell>
          <cell r="I89">
            <v>0</v>
          </cell>
          <cell r="J89">
            <v>0</v>
          </cell>
          <cell r="K89">
            <v>0</v>
          </cell>
          <cell r="L89">
            <v>0</v>
          </cell>
          <cell r="M89">
            <v>0</v>
          </cell>
          <cell r="N89">
            <v>0</v>
          </cell>
          <cell r="O89">
            <v>0</v>
          </cell>
          <cell r="P89">
            <v>0</v>
          </cell>
          <cell r="Q89">
            <v>0</v>
          </cell>
          <cell r="R89">
            <v>0</v>
          </cell>
        </row>
        <row r="90">
          <cell r="A90" t="str">
            <v>Papel comerc. utiliz. Nov</v>
          </cell>
          <cell r="B90">
            <v>11</v>
          </cell>
          <cell r="F90">
            <v>58.2</v>
          </cell>
          <cell r="G90">
            <v>0</v>
          </cell>
          <cell r="H90">
            <v>0</v>
          </cell>
          <cell r="I90">
            <v>0</v>
          </cell>
          <cell r="J90">
            <v>0</v>
          </cell>
          <cell r="K90">
            <v>0</v>
          </cell>
          <cell r="L90">
            <v>0</v>
          </cell>
          <cell r="M90">
            <v>0</v>
          </cell>
          <cell r="N90">
            <v>0</v>
          </cell>
          <cell r="O90">
            <v>0</v>
          </cell>
          <cell r="P90">
            <v>0</v>
          </cell>
          <cell r="Q90">
            <v>0</v>
          </cell>
          <cell r="R90">
            <v>58.2</v>
          </cell>
        </row>
        <row r="91">
          <cell r="A91" t="str">
            <v>Papel comerc. utiliz. Dez</v>
          </cell>
          <cell r="B91">
            <v>12</v>
          </cell>
          <cell r="F91">
            <v>0</v>
          </cell>
          <cell r="G91">
            <v>0</v>
          </cell>
          <cell r="H91">
            <v>0</v>
          </cell>
          <cell r="I91">
            <v>0</v>
          </cell>
          <cell r="J91">
            <v>0</v>
          </cell>
          <cell r="K91">
            <v>0</v>
          </cell>
          <cell r="L91">
            <v>0</v>
          </cell>
          <cell r="M91">
            <v>0</v>
          </cell>
          <cell r="N91">
            <v>0</v>
          </cell>
          <cell r="O91">
            <v>0</v>
          </cell>
          <cell r="P91">
            <v>0</v>
          </cell>
          <cell r="Q91">
            <v>0</v>
          </cell>
          <cell r="R91">
            <v>0</v>
          </cell>
        </row>
        <row r="92">
          <cell r="F92" t="str">
            <v xml:space="preserve"> </v>
          </cell>
        </row>
        <row r="93">
          <cell r="A93" t="str">
            <v>Outros empréstimos</v>
          </cell>
          <cell r="F93">
            <v>0</v>
          </cell>
          <cell r="G93">
            <v>0</v>
          </cell>
          <cell r="H93">
            <v>0</v>
          </cell>
          <cell r="I93">
            <v>0</v>
          </cell>
          <cell r="J93">
            <v>0</v>
          </cell>
          <cell r="K93">
            <v>0</v>
          </cell>
          <cell r="L93">
            <v>0</v>
          </cell>
          <cell r="M93">
            <v>0</v>
          </cell>
          <cell r="N93">
            <v>0</v>
          </cell>
          <cell r="O93">
            <v>0</v>
          </cell>
          <cell r="P93">
            <v>0</v>
          </cell>
          <cell r="Q93">
            <v>0</v>
          </cell>
          <cell r="R93">
            <v>0</v>
          </cell>
        </row>
        <row r="94">
          <cell r="A94" t="str">
            <v>Total</v>
          </cell>
          <cell r="F94">
            <v>1167.2329999999999</v>
          </cell>
          <cell r="G94">
            <v>229</v>
          </cell>
          <cell r="H94">
            <v>67.5</v>
          </cell>
          <cell r="I94">
            <v>57.6</v>
          </cell>
          <cell r="J94">
            <v>180.9</v>
          </cell>
          <cell r="K94">
            <v>41.2</v>
          </cell>
          <cell r="L94">
            <v>64.8</v>
          </cell>
          <cell r="M94">
            <v>157</v>
          </cell>
          <cell r="N94">
            <v>46.8</v>
          </cell>
          <cell r="O94">
            <v>34.700000000000003</v>
          </cell>
          <cell r="P94">
            <v>172.1</v>
          </cell>
          <cell r="Q94">
            <v>57.433</v>
          </cell>
          <cell r="R94">
            <v>58.2</v>
          </cell>
        </row>
        <row r="95">
          <cell r="F95" t="str">
            <v xml:space="preserve"> </v>
          </cell>
        </row>
        <row r="97">
          <cell r="A97" t="str">
            <v xml:space="preserve"> Pagamento de Encargos Financeiros (milhões de euros)</v>
          </cell>
        </row>
        <row r="100">
          <cell r="F100" t="str">
            <v>Ano orçam.</v>
          </cell>
          <cell r="G100" t="str">
            <v>JAN</v>
          </cell>
          <cell r="H100" t="str">
            <v>FEV</v>
          </cell>
          <cell r="I100" t="str">
            <v>MAR</v>
          </cell>
          <cell r="J100" t="str">
            <v>ABR</v>
          </cell>
          <cell r="K100" t="str">
            <v>MAI</v>
          </cell>
          <cell r="L100" t="str">
            <v>JUN</v>
          </cell>
          <cell r="M100" t="str">
            <v>JUL</v>
          </cell>
          <cell r="N100" t="str">
            <v>AGO</v>
          </cell>
          <cell r="O100" t="str">
            <v>SET</v>
          </cell>
          <cell r="P100" t="str">
            <v>OUT</v>
          </cell>
          <cell r="Q100" t="str">
            <v>NOV</v>
          </cell>
          <cell r="R100" t="str">
            <v>DEZ</v>
          </cell>
        </row>
        <row r="101">
          <cell r="G101">
            <v>1</v>
          </cell>
          <cell r="H101">
            <v>2</v>
          </cell>
          <cell r="I101">
            <v>3</v>
          </cell>
          <cell r="J101">
            <v>4</v>
          </cell>
          <cell r="K101">
            <v>5</v>
          </cell>
          <cell r="L101">
            <v>6</v>
          </cell>
          <cell r="M101">
            <v>7</v>
          </cell>
          <cell r="N101">
            <v>8</v>
          </cell>
          <cell r="O101">
            <v>9</v>
          </cell>
          <cell r="P101">
            <v>10</v>
          </cell>
          <cell r="Q101">
            <v>11</v>
          </cell>
          <cell r="R101">
            <v>12</v>
          </cell>
        </row>
        <row r="102">
          <cell r="A102" t="str">
            <v>Papel comercial existente</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A103" t="str">
            <v>Empréstimo Sumitomo</v>
          </cell>
          <cell r="F103">
            <v>12.97716111111111</v>
          </cell>
          <cell r="G103">
            <v>0</v>
          </cell>
          <cell r="H103">
            <v>0</v>
          </cell>
          <cell r="I103">
            <v>0</v>
          </cell>
          <cell r="J103">
            <v>0</v>
          </cell>
          <cell r="K103">
            <v>5.8211611111111106</v>
          </cell>
          <cell r="L103">
            <v>0</v>
          </cell>
          <cell r="M103">
            <v>0</v>
          </cell>
          <cell r="N103">
            <v>0</v>
          </cell>
          <cell r="O103">
            <v>0</v>
          </cell>
          <cell r="P103">
            <v>0</v>
          </cell>
          <cell r="Q103">
            <v>7.1559999999999997</v>
          </cell>
          <cell r="R103">
            <v>0</v>
          </cell>
        </row>
        <row r="104">
          <cell r="A104" t="str">
            <v>Papel comerc. utiliz. Jan</v>
          </cell>
          <cell r="D104">
            <v>1</v>
          </cell>
          <cell r="E104">
            <v>0.23170191562395814</v>
          </cell>
          <cell r="F104">
            <v>0.23170191562395814</v>
          </cell>
          <cell r="G104">
            <v>0.23170191562395814</v>
          </cell>
          <cell r="H104">
            <v>0</v>
          </cell>
          <cell r="I104">
            <v>0</v>
          </cell>
          <cell r="J104">
            <v>0</v>
          </cell>
          <cell r="K104">
            <v>0</v>
          </cell>
          <cell r="L104">
            <v>0</v>
          </cell>
          <cell r="M104">
            <v>0</v>
          </cell>
          <cell r="N104">
            <v>0</v>
          </cell>
          <cell r="O104">
            <v>0</v>
          </cell>
          <cell r="P104">
            <v>0</v>
          </cell>
          <cell r="Q104">
            <v>0</v>
          </cell>
          <cell r="R104">
            <v>0</v>
          </cell>
        </row>
        <row r="105">
          <cell r="A105" t="str">
            <v>Papel comerc. utiliz. Jan</v>
          </cell>
          <cell r="D105">
            <v>1</v>
          </cell>
          <cell r="E105">
            <v>2.1684916332552433</v>
          </cell>
          <cell r="F105">
            <v>2.1684916332552433</v>
          </cell>
          <cell r="G105">
            <v>2.1684916332552433</v>
          </cell>
          <cell r="H105">
            <v>0</v>
          </cell>
          <cell r="I105">
            <v>0</v>
          </cell>
          <cell r="J105">
            <v>0</v>
          </cell>
          <cell r="K105">
            <v>0</v>
          </cell>
          <cell r="L105">
            <v>0</v>
          </cell>
          <cell r="M105">
            <v>0</v>
          </cell>
          <cell r="N105">
            <v>0</v>
          </cell>
          <cell r="O105">
            <v>0</v>
          </cell>
          <cell r="P105">
            <v>0</v>
          </cell>
          <cell r="Q105">
            <v>0</v>
          </cell>
          <cell r="R105">
            <v>0</v>
          </cell>
        </row>
        <row r="106">
          <cell r="A106" t="str">
            <v>Papel comerc. utiliz. Jan</v>
          </cell>
          <cell r="D106">
            <v>1</v>
          </cell>
          <cell r="E106">
            <v>0.49504950495049371</v>
          </cell>
          <cell r="F106">
            <v>0.49504950495049371</v>
          </cell>
          <cell r="G106">
            <v>0.49504950495049371</v>
          </cell>
          <cell r="H106">
            <v>0</v>
          </cell>
          <cell r="I106">
            <v>0</v>
          </cell>
          <cell r="J106">
            <v>0</v>
          </cell>
          <cell r="K106">
            <v>0</v>
          </cell>
          <cell r="L106">
            <v>0</v>
          </cell>
          <cell r="M106">
            <v>0</v>
          </cell>
          <cell r="N106">
            <v>0</v>
          </cell>
          <cell r="O106">
            <v>0</v>
          </cell>
          <cell r="P106">
            <v>0</v>
          </cell>
          <cell r="Q106">
            <v>0</v>
          </cell>
          <cell r="R106">
            <v>0</v>
          </cell>
        </row>
        <row r="107">
          <cell r="A107" t="str">
            <v>Papel comerc. utiliz. Fev</v>
          </cell>
          <cell r="D107">
            <v>2</v>
          </cell>
          <cell r="E107">
            <v>0.17864421798847729</v>
          </cell>
          <cell r="F107">
            <v>0.17864421798847729</v>
          </cell>
          <cell r="G107">
            <v>0</v>
          </cell>
          <cell r="H107">
            <v>0.17864421798847729</v>
          </cell>
          <cell r="I107">
            <v>0</v>
          </cell>
          <cell r="J107">
            <v>0</v>
          </cell>
          <cell r="K107">
            <v>0</v>
          </cell>
          <cell r="L107">
            <v>0</v>
          </cell>
          <cell r="M107">
            <v>0</v>
          </cell>
          <cell r="N107">
            <v>0</v>
          </cell>
          <cell r="O107">
            <v>0</v>
          </cell>
          <cell r="P107">
            <v>0</v>
          </cell>
          <cell r="Q107">
            <v>0</v>
          </cell>
          <cell r="R107">
            <v>0</v>
          </cell>
        </row>
        <row r="108">
          <cell r="A108" t="str">
            <v>Papel comerc. utiliz. Mar</v>
          </cell>
          <cell r="D108">
            <v>3</v>
          </cell>
          <cell r="E108">
            <v>0.17472040748532436</v>
          </cell>
          <cell r="F108">
            <v>0.17472040748532436</v>
          </cell>
          <cell r="G108">
            <v>0</v>
          </cell>
          <cell r="H108">
            <v>0</v>
          </cell>
          <cell r="I108">
            <v>0.17472040748532436</v>
          </cell>
          <cell r="J108">
            <v>0</v>
          </cell>
          <cell r="K108">
            <v>0</v>
          </cell>
          <cell r="L108">
            <v>0</v>
          </cell>
          <cell r="M108">
            <v>0</v>
          </cell>
          <cell r="N108">
            <v>0</v>
          </cell>
          <cell r="O108">
            <v>0</v>
          </cell>
          <cell r="P108">
            <v>0</v>
          </cell>
          <cell r="Q108">
            <v>0</v>
          </cell>
          <cell r="R108">
            <v>0</v>
          </cell>
        </row>
        <row r="109">
          <cell r="A109" t="str">
            <v>Papel comerc. utiliz. Abr</v>
          </cell>
          <cell r="D109">
            <v>4</v>
          </cell>
          <cell r="E109">
            <v>0.13687707641196312</v>
          </cell>
          <cell r="F109">
            <v>0.13687707641196312</v>
          </cell>
          <cell r="G109">
            <v>0</v>
          </cell>
          <cell r="H109">
            <v>0</v>
          </cell>
          <cell r="I109">
            <v>0</v>
          </cell>
          <cell r="J109">
            <v>0.13687707641196312</v>
          </cell>
          <cell r="K109">
            <v>0</v>
          </cell>
          <cell r="L109">
            <v>0</v>
          </cell>
          <cell r="M109">
            <v>0</v>
          </cell>
          <cell r="N109">
            <v>0</v>
          </cell>
          <cell r="O109">
            <v>0</v>
          </cell>
          <cell r="P109">
            <v>0</v>
          </cell>
          <cell r="Q109">
            <v>0</v>
          </cell>
          <cell r="R109">
            <v>0</v>
          </cell>
        </row>
        <row r="110">
          <cell r="A110" t="str">
            <v>Papel comerc. utiliz. Abr</v>
          </cell>
          <cell r="D110">
            <v>4</v>
          </cell>
          <cell r="E110">
            <v>2.5906566481541944</v>
          </cell>
          <cell r="F110">
            <v>2.5906566481541944</v>
          </cell>
          <cell r="G110">
            <v>0</v>
          </cell>
          <cell r="H110">
            <v>0</v>
          </cell>
          <cell r="I110">
            <v>0</v>
          </cell>
          <cell r="J110">
            <v>2.5906566481541944</v>
          </cell>
          <cell r="K110">
            <v>0</v>
          </cell>
          <cell r="L110">
            <v>0</v>
          </cell>
          <cell r="M110">
            <v>0</v>
          </cell>
          <cell r="N110">
            <v>0</v>
          </cell>
          <cell r="O110">
            <v>0</v>
          </cell>
          <cell r="P110">
            <v>0</v>
          </cell>
          <cell r="Q110">
            <v>0</v>
          </cell>
          <cell r="R110">
            <v>0</v>
          </cell>
        </row>
        <row r="111">
          <cell r="A111" t="str">
            <v>Papel comerc. utiliz. Mai</v>
          </cell>
          <cell r="D111">
            <v>5</v>
          </cell>
          <cell r="E111">
            <v>0.22243383899899527</v>
          </cell>
          <cell r="F111">
            <v>0.22243383899899527</v>
          </cell>
          <cell r="G111">
            <v>0</v>
          </cell>
          <cell r="H111">
            <v>0</v>
          </cell>
          <cell r="I111">
            <v>0</v>
          </cell>
          <cell r="J111">
            <v>0</v>
          </cell>
          <cell r="K111">
            <v>0.22243383899899527</v>
          </cell>
          <cell r="L111">
            <v>0</v>
          </cell>
          <cell r="M111">
            <v>0</v>
          </cell>
          <cell r="N111">
            <v>0</v>
          </cell>
          <cell r="O111">
            <v>0</v>
          </cell>
          <cell r="P111">
            <v>0</v>
          </cell>
          <cell r="Q111">
            <v>0</v>
          </cell>
          <cell r="R111">
            <v>0</v>
          </cell>
        </row>
        <row r="112">
          <cell r="A112" t="str">
            <v>Papel comerc. utiliz. Jun</v>
          </cell>
          <cell r="D112">
            <v>6</v>
          </cell>
          <cell r="E112">
            <v>0.15614617940200048</v>
          </cell>
          <cell r="F112">
            <v>0.15614617940200048</v>
          </cell>
          <cell r="G112">
            <v>0</v>
          </cell>
          <cell r="H112">
            <v>0</v>
          </cell>
          <cell r="I112">
            <v>0</v>
          </cell>
          <cell r="J112">
            <v>0</v>
          </cell>
          <cell r="K112">
            <v>0</v>
          </cell>
          <cell r="L112">
            <v>0.15614617940200048</v>
          </cell>
          <cell r="M112">
            <v>0</v>
          </cell>
          <cell r="N112">
            <v>0</v>
          </cell>
          <cell r="O112">
            <v>0</v>
          </cell>
          <cell r="P112">
            <v>0</v>
          </cell>
          <cell r="Q112">
            <v>0</v>
          </cell>
          <cell r="R112">
            <v>0</v>
          </cell>
        </row>
        <row r="113">
          <cell r="A113" t="str">
            <v>Papel comerc. utiliz. Jul</v>
          </cell>
          <cell r="D113">
            <v>7</v>
          </cell>
          <cell r="E113">
            <v>0.16064666149927831</v>
          </cell>
          <cell r="F113">
            <v>0.16064666149927831</v>
          </cell>
          <cell r="G113">
            <v>0</v>
          </cell>
          <cell r="H113">
            <v>0</v>
          </cell>
          <cell r="I113">
            <v>0</v>
          </cell>
          <cell r="J113">
            <v>0</v>
          </cell>
          <cell r="K113">
            <v>0</v>
          </cell>
          <cell r="L113">
            <v>0</v>
          </cell>
          <cell r="M113">
            <v>0.16064666149927831</v>
          </cell>
          <cell r="N113">
            <v>0</v>
          </cell>
          <cell r="O113">
            <v>0</v>
          </cell>
          <cell r="P113">
            <v>0</v>
          </cell>
          <cell r="Q113">
            <v>0</v>
          </cell>
          <cell r="R113">
            <v>0</v>
          </cell>
        </row>
        <row r="114">
          <cell r="A114" t="str">
            <v>Papel comerc. utiliz. Jul</v>
          </cell>
          <cell r="D114">
            <v>7</v>
          </cell>
          <cell r="E114">
            <v>2.203832752613252</v>
          </cell>
          <cell r="F114">
            <v>2.203832752613252</v>
          </cell>
          <cell r="G114">
            <v>0</v>
          </cell>
          <cell r="H114">
            <v>0</v>
          </cell>
          <cell r="I114">
            <v>0</v>
          </cell>
          <cell r="J114">
            <v>0</v>
          </cell>
          <cell r="K114">
            <v>0</v>
          </cell>
          <cell r="L114">
            <v>0</v>
          </cell>
          <cell r="M114">
            <v>2.203832752613252</v>
          </cell>
          <cell r="N114">
            <v>0</v>
          </cell>
          <cell r="O114">
            <v>0</v>
          </cell>
          <cell r="P114">
            <v>0</v>
          </cell>
          <cell r="Q114">
            <v>0</v>
          </cell>
          <cell r="R114">
            <v>0</v>
          </cell>
        </row>
        <row r="115">
          <cell r="A115" t="str">
            <v>Papel comerc. utiliz. Ago</v>
          </cell>
          <cell r="D115">
            <v>8</v>
          </cell>
          <cell r="E115">
            <v>0.11911194773557554</v>
          </cell>
          <cell r="F115">
            <v>0.11911194773557554</v>
          </cell>
          <cell r="G115">
            <v>0</v>
          </cell>
          <cell r="H115">
            <v>0</v>
          </cell>
          <cell r="I115">
            <v>0</v>
          </cell>
          <cell r="J115">
            <v>0</v>
          </cell>
          <cell r="K115">
            <v>0</v>
          </cell>
          <cell r="L115">
            <v>0</v>
          </cell>
          <cell r="M115">
            <v>0</v>
          </cell>
          <cell r="N115">
            <v>0.11911194773557554</v>
          </cell>
          <cell r="O115">
            <v>0</v>
          </cell>
          <cell r="P115">
            <v>0</v>
          </cell>
          <cell r="Q115">
            <v>0</v>
          </cell>
          <cell r="R115">
            <v>0</v>
          </cell>
        </row>
        <row r="116">
          <cell r="A116" t="str">
            <v>Papel comerc. utiliz. Set</v>
          </cell>
          <cell r="D116">
            <v>9</v>
          </cell>
          <cell r="E116">
            <v>0.13986710963455806</v>
          </cell>
          <cell r="F116">
            <v>0.13986710963455806</v>
          </cell>
          <cell r="G116">
            <v>0</v>
          </cell>
          <cell r="H116">
            <v>0</v>
          </cell>
          <cell r="I116">
            <v>0</v>
          </cell>
          <cell r="J116">
            <v>0</v>
          </cell>
          <cell r="K116">
            <v>0</v>
          </cell>
          <cell r="L116">
            <v>0</v>
          </cell>
          <cell r="M116">
            <v>0</v>
          </cell>
          <cell r="N116">
            <v>0</v>
          </cell>
          <cell r="O116">
            <v>0.13986710963455806</v>
          </cell>
          <cell r="P116">
            <v>0</v>
          </cell>
          <cell r="Q116">
            <v>0</v>
          </cell>
          <cell r="R116">
            <v>0</v>
          </cell>
        </row>
        <row r="117">
          <cell r="A117" t="str">
            <v>Papel comerc. utiliz. Out</v>
          </cell>
          <cell r="D117">
            <v>10</v>
          </cell>
          <cell r="E117">
            <v>0.11705237515224809</v>
          </cell>
          <cell r="F117">
            <v>0.11705237515224809</v>
          </cell>
          <cell r="G117">
            <v>0</v>
          </cell>
          <cell r="H117">
            <v>0</v>
          </cell>
          <cell r="I117">
            <v>0</v>
          </cell>
          <cell r="J117">
            <v>0</v>
          </cell>
          <cell r="K117">
            <v>0</v>
          </cell>
          <cell r="L117">
            <v>0</v>
          </cell>
          <cell r="M117">
            <v>0</v>
          </cell>
          <cell r="N117">
            <v>0</v>
          </cell>
          <cell r="O117">
            <v>0</v>
          </cell>
          <cell r="P117">
            <v>0.11705237515224809</v>
          </cell>
          <cell r="Q117">
            <v>0</v>
          </cell>
          <cell r="R117">
            <v>0</v>
          </cell>
        </row>
        <row r="118">
          <cell r="A118" t="str">
            <v>Papel comerc. utiliz. Out</v>
          </cell>
          <cell r="D118">
            <v>10</v>
          </cell>
          <cell r="E118">
            <v>1.3154421469423596</v>
          </cell>
          <cell r="F118">
            <v>1.3154421469423596</v>
          </cell>
          <cell r="G118">
            <v>0</v>
          </cell>
          <cell r="H118">
            <v>0</v>
          </cell>
          <cell r="I118">
            <v>0</v>
          </cell>
          <cell r="J118">
            <v>0</v>
          </cell>
          <cell r="K118">
            <v>0</v>
          </cell>
          <cell r="L118">
            <v>0</v>
          </cell>
          <cell r="M118">
            <v>0</v>
          </cell>
          <cell r="N118">
            <v>0</v>
          </cell>
          <cell r="O118">
            <v>0</v>
          </cell>
          <cell r="P118">
            <v>1.3154421469423596</v>
          </cell>
          <cell r="Q118">
            <v>0</v>
          </cell>
          <cell r="R118">
            <v>0</v>
          </cell>
        </row>
        <row r="119">
          <cell r="A119" t="str">
            <v>Papel comerc. utiliz. Nov</v>
          </cell>
          <cell r="D119">
            <v>11</v>
          </cell>
          <cell r="E119">
            <v>0.1933554817275791</v>
          </cell>
          <cell r="F119">
            <v>0.1933554817275791</v>
          </cell>
          <cell r="G119">
            <v>0</v>
          </cell>
          <cell r="H119">
            <v>0</v>
          </cell>
          <cell r="I119">
            <v>0</v>
          </cell>
          <cell r="J119">
            <v>0</v>
          </cell>
          <cell r="K119">
            <v>0</v>
          </cell>
          <cell r="L119">
            <v>0</v>
          </cell>
          <cell r="M119">
            <v>0</v>
          </cell>
          <cell r="N119">
            <v>0</v>
          </cell>
          <cell r="O119">
            <v>0</v>
          </cell>
          <cell r="P119">
            <v>0</v>
          </cell>
          <cell r="Q119">
            <v>0.1933554817275791</v>
          </cell>
          <cell r="R119">
            <v>0</v>
          </cell>
        </row>
        <row r="120">
          <cell r="A120" t="str">
            <v>Papel comerc. utiliz. Dez</v>
          </cell>
          <cell r="D120">
            <v>12</v>
          </cell>
          <cell r="E120">
            <v>0.24028346805447143</v>
          </cell>
          <cell r="F120">
            <v>0.24028346805447143</v>
          </cell>
          <cell r="G120">
            <v>0</v>
          </cell>
          <cell r="H120">
            <v>0</v>
          </cell>
          <cell r="I120">
            <v>0</v>
          </cell>
          <cell r="J120">
            <v>0</v>
          </cell>
          <cell r="K120">
            <v>0</v>
          </cell>
          <cell r="L120">
            <v>0</v>
          </cell>
          <cell r="M120">
            <v>0</v>
          </cell>
          <cell r="N120">
            <v>0</v>
          </cell>
          <cell r="O120">
            <v>0</v>
          </cell>
          <cell r="P120">
            <v>0</v>
          </cell>
          <cell r="Q120">
            <v>0</v>
          </cell>
          <cell r="R120">
            <v>0.24028346805447143</v>
          </cell>
        </row>
        <row r="122">
          <cell r="A122" t="str">
            <v>Outros empréstimos</v>
          </cell>
          <cell r="F122">
            <v>0</v>
          </cell>
          <cell r="G122">
            <v>0</v>
          </cell>
          <cell r="H122">
            <v>0</v>
          </cell>
          <cell r="I122">
            <v>0</v>
          </cell>
          <cell r="J122">
            <v>0</v>
          </cell>
          <cell r="K122">
            <v>0</v>
          </cell>
          <cell r="L122">
            <v>0</v>
          </cell>
          <cell r="M122">
            <v>0</v>
          </cell>
          <cell r="N122">
            <v>0</v>
          </cell>
          <cell r="O122">
            <v>0</v>
          </cell>
          <cell r="P122">
            <v>0</v>
          </cell>
          <cell r="Q122">
            <v>0</v>
          </cell>
          <cell r="R122">
            <v>0</v>
          </cell>
        </row>
        <row r="123">
          <cell r="A123" t="str">
            <v>Total</v>
          </cell>
          <cell r="F123">
            <v>23.821474476741081</v>
          </cell>
          <cell r="G123">
            <v>2.8952430538296952</v>
          </cell>
          <cell r="H123">
            <v>0.17864421798847729</v>
          </cell>
          <cell r="I123">
            <v>0.17472040748532436</v>
          </cell>
          <cell r="J123">
            <v>2.7275337245661575</v>
          </cell>
          <cell r="K123">
            <v>6.0435949501101058</v>
          </cell>
          <cell r="L123">
            <v>0.15614617940200048</v>
          </cell>
          <cell r="M123">
            <v>2.3644794141125303</v>
          </cell>
          <cell r="N123">
            <v>0.11911194773557554</v>
          </cell>
          <cell r="O123">
            <v>0.13986710963455806</v>
          </cell>
          <cell r="P123">
            <v>1.4324945220946077</v>
          </cell>
          <cell r="Q123">
            <v>7.3493554817275788</v>
          </cell>
          <cell r="R123">
            <v>0.24028346805447143</v>
          </cell>
        </row>
        <row r="126">
          <cell r="A126" t="str">
            <v xml:space="preserve"> Encargos Financeiros Especializados (milhões de euros)</v>
          </cell>
        </row>
        <row r="129">
          <cell r="F129" t="str">
            <v>Ano orçam.</v>
          </cell>
          <cell r="G129" t="str">
            <v>JAN</v>
          </cell>
          <cell r="H129" t="str">
            <v>FEV</v>
          </cell>
          <cell r="I129" t="str">
            <v>MAR</v>
          </cell>
          <cell r="J129" t="str">
            <v>ABR</v>
          </cell>
          <cell r="K129" t="str">
            <v>MAI</v>
          </cell>
          <cell r="L129" t="str">
            <v>JUN</v>
          </cell>
          <cell r="M129" t="str">
            <v>JUL</v>
          </cell>
          <cell r="N129" t="str">
            <v>AGO</v>
          </cell>
          <cell r="O129" t="str">
            <v>SET</v>
          </cell>
          <cell r="P129" t="str">
            <v>OUT</v>
          </cell>
          <cell r="Q129" t="str">
            <v>NOV</v>
          </cell>
          <cell r="R129" t="str">
            <v>DEZ</v>
          </cell>
        </row>
        <row r="130">
          <cell r="E130" t="str">
            <v>tesouraria</v>
          </cell>
          <cell r="G130">
            <v>1</v>
          </cell>
          <cell r="H130">
            <v>2</v>
          </cell>
          <cell r="I130">
            <v>3</v>
          </cell>
          <cell r="J130">
            <v>4</v>
          </cell>
          <cell r="K130">
            <v>5</v>
          </cell>
          <cell r="L130">
            <v>6</v>
          </cell>
          <cell r="M130">
            <v>7</v>
          </cell>
          <cell r="N130">
            <v>8</v>
          </cell>
          <cell r="O130">
            <v>9</v>
          </cell>
          <cell r="P130">
            <v>10</v>
          </cell>
          <cell r="Q130">
            <v>11</v>
          </cell>
          <cell r="R130">
            <v>12</v>
          </cell>
        </row>
        <row r="131">
          <cell r="A131" t="str">
            <v>Papel comercial 2002</v>
          </cell>
          <cell r="E131">
            <v>0</v>
          </cell>
          <cell r="F131">
            <v>0.72299999999999998</v>
          </cell>
          <cell r="G131">
            <v>0.26900000000000002</v>
          </cell>
          <cell r="H131">
            <v>0.20499999999999999</v>
          </cell>
          <cell r="I131">
            <v>0.22700000000000001</v>
          </cell>
          <cell r="J131">
            <v>2.1999999999999999E-2</v>
          </cell>
        </row>
        <row r="132">
          <cell r="A132" t="str">
            <v>Empréstimo Sumitomo</v>
          </cell>
          <cell r="F132">
            <v>13.199634259259255</v>
          </cell>
          <cell r="G132">
            <v>0.97019351851851843</v>
          </cell>
          <cell r="H132">
            <v>0.97019351851851843</v>
          </cell>
          <cell r="I132">
            <v>0.97019351851851843</v>
          </cell>
          <cell r="J132">
            <v>0.97019351851851843</v>
          </cell>
          <cell r="K132">
            <v>0.97019351851851843</v>
          </cell>
          <cell r="L132">
            <v>1.1926666666666665</v>
          </cell>
          <cell r="M132">
            <v>1.1926666666666665</v>
          </cell>
          <cell r="N132">
            <v>1.1926666666666665</v>
          </cell>
          <cell r="O132">
            <v>1.1926666666666665</v>
          </cell>
          <cell r="P132">
            <v>1.1926666666666665</v>
          </cell>
          <cell r="Q132">
            <v>1.1926666666666665</v>
          </cell>
          <cell r="R132">
            <v>1.1926666666666665</v>
          </cell>
        </row>
        <row r="133">
          <cell r="A133" t="str">
            <v>Papel comerc. utiliz. Jan</v>
          </cell>
          <cell r="D133">
            <v>1</v>
          </cell>
          <cell r="E133">
            <v>0.23170191562395814</v>
          </cell>
          <cell r="F133">
            <v>0.23170191562395814</v>
          </cell>
          <cell r="G133">
            <v>0.23170191562395814</v>
          </cell>
        </row>
        <row r="134">
          <cell r="A134" t="str">
            <v>Papel comerc. utiliz. Jan</v>
          </cell>
          <cell r="D134">
            <v>1</v>
          </cell>
          <cell r="E134">
            <v>2.1684916332552433</v>
          </cell>
          <cell r="F134">
            <v>2.1684916332552433</v>
          </cell>
          <cell r="G134">
            <v>0.36141527220920722</v>
          </cell>
          <cell r="H134">
            <v>0.36141527220920722</v>
          </cell>
          <cell r="I134">
            <v>0.36141527220920722</v>
          </cell>
          <cell r="J134">
            <v>0.36141527220920722</v>
          </cell>
          <cell r="K134">
            <v>0.36141527220920722</v>
          </cell>
          <cell r="L134">
            <v>0.36141527220920722</v>
          </cell>
        </row>
        <row r="135">
          <cell r="A135" t="str">
            <v>Papel comerc. utiliz. Jan</v>
          </cell>
          <cell r="D135">
            <v>1</v>
          </cell>
          <cell r="E135">
            <v>0.49504950495049371</v>
          </cell>
          <cell r="F135">
            <v>0.49504950495049371</v>
          </cell>
          <cell r="G135">
            <v>0.16501650165016457</v>
          </cell>
          <cell r="H135">
            <v>0.16501650165016457</v>
          </cell>
          <cell r="I135">
            <v>0.16501650165016457</v>
          </cell>
        </row>
        <row r="136">
          <cell r="A136" t="str">
            <v>Papel comerc. utiliz. Fev</v>
          </cell>
          <cell r="D136">
            <v>2</v>
          </cell>
          <cell r="E136">
            <v>0.17864421798847729</v>
          </cell>
          <cell r="F136">
            <v>0.17864421798847729</v>
          </cell>
          <cell r="G136" t="str">
            <v xml:space="preserve"> </v>
          </cell>
          <cell r="H136">
            <v>0.17864421798847729</v>
          </cell>
          <cell r="I136" t="str">
            <v xml:space="preserve"> </v>
          </cell>
        </row>
        <row r="137">
          <cell r="A137" t="str">
            <v>Papel comerc. utiliz. Mar</v>
          </cell>
          <cell r="D137">
            <v>3</v>
          </cell>
          <cell r="E137">
            <v>0.17472040748532436</v>
          </cell>
          <cell r="F137">
            <v>0.17472040748532436</v>
          </cell>
          <cell r="I137">
            <v>0.17472040748532436</v>
          </cell>
        </row>
        <row r="138">
          <cell r="A138" t="str">
            <v>Papel comerc. utiliz. Abr</v>
          </cell>
          <cell r="D138">
            <v>4</v>
          </cell>
          <cell r="E138">
            <v>0.13687707641196312</v>
          </cell>
          <cell r="F138">
            <v>0.13687707641196312</v>
          </cell>
          <cell r="J138">
            <v>0.13687707641196312</v>
          </cell>
        </row>
        <row r="139">
          <cell r="A139" t="str">
            <v>Papel comerc. utiliz. Abr</v>
          </cell>
          <cell r="D139">
            <v>4</v>
          </cell>
          <cell r="E139">
            <v>2.5906566481541944</v>
          </cell>
          <cell r="F139">
            <v>2.5906566481541944</v>
          </cell>
          <cell r="J139">
            <v>0.43177610802569905</v>
          </cell>
          <cell r="K139">
            <v>0.43177610802569905</v>
          </cell>
          <cell r="L139">
            <v>0.43177610802569905</v>
          </cell>
          <cell r="M139">
            <v>0.43177610802569905</v>
          </cell>
          <cell r="N139">
            <v>0.43177610802569905</v>
          </cell>
          <cell r="O139">
            <v>0.43177610802569905</v>
          </cell>
        </row>
        <row r="140">
          <cell r="A140" t="str">
            <v>Papel comerc. utiliz. Mai</v>
          </cell>
          <cell r="D140">
            <v>5</v>
          </cell>
          <cell r="E140">
            <v>0.22243383899899527</v>
          </cell>
          <cell r="F140">
            <v>0.22243383899899527</v>
          </cell>
          <cell r="K140">
            <v>0.22243383899899527</v>
          </cell>
        </row>
        <row r="141">
          <cell r="A141" t="str">
            <v>Papel comerc. utiliz. Jun</v>
          </cell>
          <cell r="D141">
            <v>6</v>
          </cell>
          <cell r="E141">
            <v>0.15614617940200048</v>
          </cell>
          <cell r="F141">
            <v>0.15614617940200048</v>
          </cell>
          <cell r="L141">
            <v>0.15614617940200048</v>
          </cell>
        </row>
        <row r="142">
          <cell r="A142" t="str">
            <v>Papel comerc. utiliz. Jul</v>
          </cell>
          <cell r="D142">
            <v>7</v>
          </cell>
          <cell r="E142">
            <v>0.16064666149927831</v>
          </cell>
          <cell r="F142">
            <v>0.16064666149927831</v>
          </cell>
          <cell r="M142">
            <v>0.16064666149927831</v>
          </cell>
        </row>
        <row r="143">
          <cell r="A143" t="str">
            <v>Papel comerc. utiliz. Jul</v>
          </cell>
          <cell r="D143">
            <v>7</v>
          </cell>
          <cell r="E143">
            <v>2.203832752613252</v>
          </cell>
          <cell r="F143">
            <v>2.203832752613252</v>
          </cell>
          <cell r="M143">
            <v>0.36730545876887533</v>
          </cell>
          <cell r="N143">
            <v>0.36730545876887533</v>
          </cell>
          <cell r="O143">
            <v>0.36730545876887533</v>
          </cell>
          <cell r="P143">
            <v>0.36730545876887533</v>
          </cell>
          <cell r="Q143">
            <v>0.36730545876887533</v>
          </cell>
          <cell r="R143">
            <v>0.36730545876887533</v>
          </cell>
        </row>
        <row r="144">
          <cell r="A144" t="str">
            <v>Papel comerc. utiliz. Ago</v>
          </cell>
          <cell r="D144">
            <v>8</v>
          </cell>
          <cell r="E144">
            <v>0.11911194773557554</v>
          </cell>
          <cell r="F144">
            <v>0.11911194773557554</v>
          </cell>
          <cell r="N144">
            <v>0.11911194773557554</v>
          </cell>
        </row>
        <row r="145">
          <cell r="A145" t="str">
            <v>Papel comerc. utiliz. Set</v>
          </cell>
          <cell r="D145">
            <v>9</v>
          </cell>
          <cell r="E145">
            <v>0.13986710963455806</v>
          </cell>
          <cell r="F145">
            <v>0.13986710963455806</v>
          </cell>
          <cell r="O145">
            <v>0.13986710963455806</v>
          </cell>
        </row>
        <row r="146">
          <cell r="A146" t="str">
            <v>Papel comerc. utiliz. Out</v>
          </cell>
          <cell r="D146">
            <v>10</v>
          </cell>
          <cell r="E146">
            <v>0.11705237515224809</v>
          </cell>
          <cell r="F146">
            <v>0.11705237515224809</v>
          </cell>
          <cell r="P146">
            <v>0.11705237515224809</v>
          </cell>
        </row>
        <row r="147">
          <cell r="A147" t="str">
            <v>Papel comerc. utiliz. Out</v>
          </cell>
          <cell r="D147">
            <v>10</v>
          </cell>
          <cell r="E147">
            <v>1.3154421469423596</v>
          </cell>
          <cell r="F147">
            <v>1.3154421469423596</v>
          </cell>
          <cell r="P147">
            <v>0.43848071564745322</v>
          </cell>
          <cell r="Q147">
            <v>0.43848071564745322</v>
          </cell>
          <cell r="R147">
            <v>0.43848071564745322</v>
          </cell>
        </row>
        <row r="148">
          <cell r="A148" t="str">
            <v>Papel comerc. utiliz. Nov</v>
          </cell>
          <cell r="D148">
            <v>11</v>
          </cell>
          <cell r="E148">
            <v>0.1933554817275791</v>
          </cell>
          <cell r="F148">
            <v>0.1933554817275791</v>
          </cell>
          <cell r="Q148">
            <v>0.1933554817275791</v>
          </cell>
          <cell r="R148" t="str">
            <v xml:space="preserve"> </v>
          </cell>
        </row>
        <row r="149">
          <cell r="A149" t="str">
            <v>Papel comerc. utiliz. Dez</v>
          </cell>
          <cell r="D149">
            <v>12</v>
          </cell>
          <cell r="E149">
            <v>0.24028346805447143</v>
          </cell>
          <cell r="F149">
            <v>0.24028346805447143</v>
          </cell>
          <cell r="R149">
            <v>0.24028346805447143</v>
          </cell>
        </row>
        <row r="151">
          <cell r="A151" t="str">
            <v>Outros empréstimos</v>
          </cell>
          <cell r="F151">
            <v>0</v>
          </cell>
          <cell r="G151">
            <v>0</v>
          </cell>
          <cell r="H151">
            <v>0</v>
          </cell>
          <cell r="I151">
            <v>0</v>
          </cell>
          <cell r="J151">
            <v>0</v>
          </cell>
          <cell r="K151">
            <v>0</v>
          </cell>
          <cell r="L151">
            <v>0</v>
          </cell>
          <cell r="M151">
            <v>0</v>
          </cell>
          <cell r="N151">
            <v>0</v>
          </cell>
          <cell r="O151">
            <v>0</v>
          </cell>
          <cell r="P151">
            <v>0</v>
          </cell>
          <cell r="Q151">
            <v>0</v>
          </cell>
          <cell r="R151">
            <v>0</v>
          </cell>
        </row>
        <row r="152">
          <cell r="A152" t="str">
            <v>Total</v>
          </cell>
          <cell r="F152">
            <v>24.766947624889227</v>
          </cell>
          <cell r="G152">
            <v>1.9973272080018485</v>
          </cell>
          <cell r="H152">
            <v>1.8802695103663676</v>
          </cell>
          <cell r="I152">
            <v>1.8983456998632147</v>
          </cell>
          <cell r="J152">
            <v>1.9222619751653878</v>
          </cell>
          <cell r="K152">
            <v>1.9858187377524199</v>
          </cell>
          <cell r="L152">
            <v>2.1420042263035732</v>
          </cell>
          <cell r="M152">
            <v>2.1523948949605192</v>
          </cell>
          <cell r="N152">
            <v>2.1108601811968164</v>
          </cell>
          <cell r="O152">
            <v>2.1316153430957989</v>
          </cell>
          <cell r="P152">
            <v>2.1155052162352432</v>
          </cell>
          <cell r="Q152">
            <v>2.1918083228105742</v>
          </cell>
          <cell r="R152">
            <v>2.2387363091374666</v>
          </cell>
        </row>
        <row r="160">
          <cell r="A160" t="str">
            <v xml:space="preserve"> </v>
          </cell>
          <cell r="H160" t="str">
            <v xml:space="preserve"> VALORES PARA BALANÇO e DEMONST.RESULTADOS   (milhões de euros)</v>
          </cell>
        </row>
        <row r="162">
          <cell r="F162" t="str">
            <v>total</v>
          </cell>
          <cell r="G162" t="str">
            <v>JAN</v>
          </cell>
          <cell r="H162" t="str">
            <v>FEV</v>
          </cell>
          <cell r="I162" t="str">
            <v>MAR</v>
          </cell>
          <cell r="J162" t="str">
            <v>ABR</v>
          </cell>
          <cell r="K162" t="str">
            <v>MAI</v>
          </cell>
          <cell r="L162" t="str">
            <v>JUN</v>
          </cell>
          <cell r="M162" t="str">
            <v>JUL</v>
          </cell>
          <cell r="N162" t="str">
            <v>AGO</v>
          </cell>
          <cell r="O162" t="str">
            <v>SET</v>
          </cell>
          <cell r="P162" t="str">
            <v>OUT</v>
          </cell>
          <cell r="Q162" t="str">
            <v>NOV</v>
          </cell>
          <cell r="R162" t="str">
            <v>DEZ</v>
          </cell>
        </row>
        <row r="163">
          <cell r="A163" t="str">
            <v>Empréstimos</v>
          </cell>
        </row>
        <row r="164">
          <cell r="A164" t="str">
            <v>C.prazo</v>
          </cell>
          <cell r="E164" t="str">
            <v xml:space="preserve"> </v>
          </cell>
          <cell r="G164">
            <v>307.5</v>
          </cell>
          <cell r="H164">
            <v>297.60000000000002</v>
          </cell>
          <cell r="I164">
            <v>290.89999999999998</v>
          </cell>
          <cell r="J164">
            <v>281.20000000000005</v>
          </cell>
          <cell r="K164">
            <v>304.79999999999995</v>
          </cell>
          <cell r="L164">
            <v>287</v>
          </cell>
          <cell r="M164">
            <v>286.79999999999995</v>
          </cell>
          <cell r="N164">
            <v>274.70000000000005</v>
          </cell>
          <cell r="O164">
            <v>282.10000000000002</v>
          </cell>
          <cell r="P164">
            <v>274.10000000000002</v>
          </cell>
          <cell r="Q164">
            <v>298.20000000000005</v>
          </cell>
          <cell r="R164">
            <v>310.36130000000003</v>
          </cell>
        </row>
        <row r="165">
          <cell r="A165" t="str">
            <v>M.l.prazo</v>
          </cell>
          <cell r="G165">
            <v>350</v>
          </cell>
          <cell r="H165">
            <v>350</v>
          </cell>
          <cell r="I165">
            <v>350</v>
          </cell>
          <cell r="J165">
            <v>350</v>
          </cell>
          <cell r="K165">
            <v>350</v>
          </cell>
          <cell r="L165">
            <v>350</v>
          </cell>
          <cell r="M165">
            <v>350</v>
          </cell>
          <cell r="N165">
            <v>350</v>
          </cell>
          <cell r="O165">
            <v>350</v>
          </cell>
          <cell r="P165">
            <v>350</v>
          </cell>
          <cell r="Q165">
            <v>326.66700000000003</v>
          </cell>
          <cell r="R165">
            <v>326.66700000000003</v>
          </cell>
        </row>
        <row r="166">
          <cell r="A166" t="str">
            <v>Total</v>
          </cell>
          <cell r="E166" t="str">
            <v xml:space="preserve"> </v>
          </cell>
          <cell r="G166">
            <v>657.5</v>
          </cell>
          <cell r="H166">
            <v>647.6</v>
          </cell>
          <cell r="I166">
            <v>640.9</v>
          </cell>
          <cell r="J166">
            <v>631.20000000000005</v>
          </cell>
          <cell r="K166">
            <v>654.79999999999995</v>
          </cell>
          <cell r="L166">
            <v>637</v>
          </cell>
          <cell r="M166">
            <v>636.79999999999995</v>
          </cell>
          <cell r="N166">
            <v>624.70000000000005</v>
          </cell>
          <cell r="O166">
            <v>632.1</v>
          </cell>
          <cell r="P166">
            <v>624.1</v>
          </cell>
          <cell r="Q166">
            <v>624.86700000000008</v>
          </cell>
          <cell r="R166">
            <v>637.02830000000006</v>
          </cell>
        </row>
        <row r="167">
          <cell r="A167" t="str">
            <v>Reembolsos</v>
          </cell>
          <cell r="F167">
            <v>1167.2329999999999</v>
          </cell>
          <cell r="G167">
            <v>229</v>
          </cell>
          <cell r="H167">
            <v>67.5</v>
          </cell>
          <cell r="I167">
            <v>57.6</v>
          </cell>
          <cell r="J167">
            <v>180.9</v>
          </cell>
          <cell r="K167">
            <v>41.2</v>
          </cell>
          <cell r="L167">
            <v>64.8</v>
          </cell>
          <cell r="M167">
            <v>157</v>
          </cell>
          <cell r="N167">
            <v>46.8</v>
          </cell>
          <cell r="O167">
            <v>34.700000000000003</v>
          </cell>
          <cell r="P167">
            <v>172.1</v>
          </cell>
          <cell r="Q167">
            <v>57.433</v>
          </cell>
          <cell r="R167">
            <v>58.2</v>
          </cell>
        </row>
        <row r="168">
          <cell r="A168" t="str">
            <v xml:space="preserve">Enc. Finac. Especializados </v>
          </cell>
          <cell r="E168" t="str">
            <v>DR</v>
          </cell>
          <cell r="F168">
            <v>24.766947624889223</v>
          </cell>
          <cell r="G168">
            <v>1.9973272080018485</v>
          </cell>
          <cell r="H168">
            <v>1.8802695103663676</v>
          </cell>
          <cell r="I168">
            <v>1.8983456998632147</v>
          </cell>
          <cell r="J168">
            <v>1.9222619751653878</v>
          </cell>
          <cell r="K168">
            <v>1.9858187377524199</v>
          </cell>
          <cell r="L168">
            <v>2.1420042263035732</v>
          </cell>
          <cell r="M168">
            <v>2.1523948949605192</v>
          </cell>
          <cell r="N168">
            <v>2.1108601811968164</v>
          </cell>
          <cell r="O168">
            <v>2.1316153430957989</v>
          </cell>
          <cell r="P168">
            <v>2.1155052162352432</v>
          </cell>
          <cell r="Q168">
            <v>2.1918083228105742</v>
          </cell>
          <cell r="R168">
            <v>2.2387363091374666</v>
          </cell>
        </row>
        <row r="169">
          <cell r="A169" t="str">
            <v>Outros custos financeiros</v>
          </cell>
          <cell r="E169" t="str">
            <v>DR</v>
          </cell>
          <cell r="F169">
            <v>0.36199999999999999</v>
          </cell>
          <cell r="G169">
            <v>3.0166666666666665E-2</v>
          </cell>
          <cell r="H169">
            <v>3.0166666666666665E-2</v>
          </cell>
          <cell r="I169">
            <v>3.0166666666666665E-2</v>
          </cell>
          <cell r="J169">
            <v>3.0166666666666665E-2</v>
          </cell>
          <cell r="K169">
            <v>3.0166666666666665E-2</v>
          </cell>
          <cell r="L169">
            <v>3.0166666666666665E-2</v>
          </cell>
          <cell r="M169">
            <v>3.0166666666666665E-2</v>
          </cell>
          <cell r="N169">
            <v>3.0166666666666665E-2</v>
          </cell>
          <cell r="O169">
            <v>3.0166666666666665E-2</v>
          </cell>
          <cell r="P169">
            <v>3.0166666666666665E-2</v>
          </cell>
          <cell r="Q169">
            <v>3.0166666666666665E-2</v>
          </cell>
          <cell r="R169">
            <v>3.0166666666666665E-2</v>
          </cell>
        </row>
        <row r="170">
          <cell r="A170" t="str">
            <v xml:space="preserve">  total EF pª DR</v>
          </cell>
          <cell r="F170">
            <v>25.128947624889221</v>
          </cell>
          <cell r="G170">
            <v>2.0274938746685152</v>
          </cell>
          <cell r="H170">
            <v>1.9104361770330343</v>
          </cell>
          <cell r="I170">
            <v>1.9285123665298813</v>
          </cell>
          <cell r="J170">
            <v>1.9524286418320544</v>
          </cell>
          <cell r="K170">
            <v>2.0159854044190864</v>
          </cell>
          <cell r="L170">
            <v>2.1721708929702399</v>
          </cell>
          <cell r="M170">
            <v>2.1825615616271858</v>
          </cell>
          <cell r="N170">
            <v>2.1410268478634831</v>
          </cell>
          <cell r="O170">
            <v>2.1617820097624656</v>
          </cell>
          <cell r="P170">
            <v>2.1456718829019099</v>
          </cell>
          <cell r="Q170">
            <v>2.2219749894772409</v>
          </cell>
          <cell r="R170">
            <v>2.2689029758041332</v>
          </cell>
        </row>
        <row r="171">
          <cell r="A171" t="str">
            <v>Pagam.encargos financeiros</v>
          </cell>
          <cell r="E171" t="str">
            <v>OF</v>
          </cell>
          <cell r="F171">
            <v>23.821474476741081</v>
          </cell>
          <cell r="G171">
            <v>2.8952430538296952</v>
          </cell>
          <cell r="H171">
            <v>0.17864421798847729</v>
          </cell>
          <cell r="I171">
            <v>0.17472040748532436</v>
          </cell>
          <cell r="J171">
            <v>2.7275337245661575</v>
          </cell>
          <cell r="K171">
            <v>6.0435949501101058</v>
          </cell>
          <cell r="L171">
            <v>0.15614617940200048</v>
          </cell>
          <cell r="M171">
            <v>2.3644794141125303</v>
          </cell>
          <cell r="N171">
            <v>0.11911194773557554</v>
          </cell>
          <cell r="O171">
            <v>0.13986710963455806</v>
          </cell>
          <cell r="P171">
            <v>1.4324945220946077</v>
          </cell>
          <cell r="Q171">
            <v>7.3493554817275788</v>
          </cell>
          <cell r="R171">
            <v>0.24028346805447143</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PUT"/>
      <sheetName val="Cover II"/>
      <sheetName val="Key Assumptions"/>
      <sheetName val="Séries Macro "/>
      <sheetName val="Cover III"/>
      <sheetName val="P.Operacionais"/>
      <sheetName val="Activo Fixo"/>
      <sheetName val="Desvios"/>
      <sheetName val="DR Reg."/>
      <sheetName val="Dívida"/>
      <sheetName val="Fundo Maneio"/>
      <sheetName val="IRC"/>
      <sheetName val="Cover IV"/>
      <sheetName val="RAB"/>
      <sheetName val="ALLOWED REVENUES"/>
      <sheetName val="IS"/>
      <sheetName val="NWC"/>
      <sheetName val="Dívida (2)"/>
      <sheetName val="Cover V"/>
      <sheetName val="Mapas - Electricidade"/>
      <sheetName val="Mapas - Gás"/>
      <sheetName val="Cover VI"/>
      <sheetName val="Notas"/>
      <sheetName val="Questões"/>
    </sheetNames>
    <sheetDataSet>
      <sheetData sheetId="0"/>
      <sheetData sheetId="1"/>
      <sheetData sheetId="2"/>
      <sheetData sheetId="3"/>
      <sheetData sheetId="4"/>
      <sheetData sheetId="5"/>
      <sheetData sheetId="6">
        <row r="4">
          <cell r="F4">
            <v>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_TG"/>
      <sheetName val="estima_PG"/>
      <sheetName val="indices"/>
      <sheetName val="indices_TG"/>
      <sheetName val="indices_PG"/>
      <sheetName val="CAE_HIDR"/>
      <sheetName val="CAE_TERM"/>
      <sheetName val="CAE_PG"/>
      <sheetName val="CAE_TG"/>
      <sheetName val="enc_unit"/>
      <sheetName val="base_hidr"/>
      <sheetName val="base_term"/>
      <sheetName val="Emissao"/>
      <sheetName val="comp_vapor"/>
      <sheetName val="preco_medio"/>
      <sheetName val="fichdados"/>
      <sheetName val="combustivel"/>
      <sheetName val="mapa2"/>
      <sheetName val="mapa (2)"/>
      <sheetName val="mapa"/>
      <sheetName val="aux_PG"/>
      <sheetName val="CAE_02"/>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refreshError="1"/>
      <sheetData sheetId="10" refreshError="1"/>
      <sheetData sheetId="11" refreshError="1"/>
      <sheetData sheetId="12"/>
      <sheetData sheetId="13" refreshError="1"/>
      <sheetData sheetId="14" refreshError="1"/>
      <sheetData sheetId="15" refreshError="1"/>
      <sheetData sheetId="16">
        <row r="3">
          <cell r="C3" t="str">
            <v>CTO</v>
          </cell>
          <cell r="D3" t="str">
            <v>CCGf</v>
          </cell>
          <cell r="E3" t="str">
            <v>CCGg</v>
          </cell>
          <cell r="F3" t="str">
            <v>CAM</v>
          </cell>
          <cell r="G3" t="str">
            <v>CBR</v>
          </cell>
          <cell r="H3" t="str">
            <v>CSB</v>
          </cell>
          <cell r="I3" t="str">
            <v>CTA</v>
          </cell>
          <cell r="J3" t="str">
            <v>CTB</v>
          </cell>
          <cell r="K3" t="str">
            <v>CSN</v>
          </cell>
          <cell r="L3" t="str">
            <v>CPGb</v>
          </cell>
          <cell r="M3" t="str">
            <v>CPGs</v>
          </cell>
          <cell r="N3" t="str">
            <v>CTG</v>
          </cell>
        </row>
        <row r="5">
          <cell r="L5">
            <v>2044345.1874909999</v>
          </cell>
          <cell r="M5">
            <v>0</v>
          </cell>
          <cell r="N5">
            <v>1611920.933</v>
          </cell>
        </row>
        <row r="6">
          <cell r="L6">
            <v>2039165.229208</v>
          </cell>
          <cell r="M6">
            <v>0</v>
          </cell>
          <cell r="N6">
            <v>1616917.9140000001</v>
          </cell>
        </row>
        <row r="7">
          <cell r="N7">
            <v>1635696.943</v>
          </cell>
        </row>
        <row r="11">
          <cell r="B11" t="str">
            <v>JAN</v>
          </cell>
          <cell r="C11">
            <v>309498.80554299999</v>
          </cell>
          <cell r="D11">
            <v>3549814.6136249998</v>
          </cell>
          <cell r="E11">
            <v>0</v>
          </cell>
          <cell r="F11">
            <v>58.706415</v>
          </cell>
          <cell r="G11">
            <v>384206.91301999998</v>
          </cell>
          <cell r="H11">
            <v>5488104.8784310007</v>
          </cell>
          <cell r="I11">
            <v>0</v>
          </cell>
          <cell r="J11">
            <v>4502.6106589999999</v>
          </cell>
          <cell r="K11">
            <v>8562877.3229129985</v>
          </cell>
          <cell r="L11">
            <v>4083510.4166989997</v>
          </cell>
          <cell r="M11">
            <v>0</v>
          </cell>
          <cell r="N11">
            <v>4864535.79</v>
          </cell>
        </row>
        <row r="12">
          <cell r="L12">
            <v>1846858.8653289999</v>
          </cell>
          <cell r="M12">
            <v>0</v>
          </cell>
          <cell r="N12">
            <v>1457610.0490000001</v>
          </cell>
        </row>
        <row r="13">
          <cell r="L13">
            <v>1793884.067397</v>
          </cell>
          <cell r="M13">
            <v>0</v>
          </cell>
          <cell r="N13">
            <v>1469742.2520000001</v>
          </cell>
        </row>
        <row r="14">
          <cell r="N14">
            <v>1470574.737</v>
          </cell>
        </row>
        <row r="18">
          <cell r="B18" t="str">
            <v>FEV</v>
          </cell>
          <cell r="C18">
            <v>48375.199646000001</v>
          </cell>
          <cell r="D18">
            <v>2472220.2891259999</v>
          </cell>
          <cell r="E18">
            <v>0</v>
          </cell>
          <cell r="F18">
            <v>0</v>
          </cell>
          <cell r="G18">
            <v>325254.39632</v>
          </cell>
          <cell r="H18">
            <v>4524956.5740189999</v>
          </cell>
          <cell r="I18">
            <v>0</v>
          </cell>
          <cell r="J18">
            <v>0</v>
          </cell>
          <cell r="K18">
            <v>7628695.5203519994</v>
          </cell>
          <cell r="L18">
            <v>3640742.932726</v>
          </cell>
          <cell r="M18">
            <v>0</v>
          </cell>
          <cell r="N18">
            <v>4397927.0379999997</v>
          </cell>
        </row>
        <row r="19">
          <cell r="L19">
            <v>2012244.5188120001</v>
          </cell>
          <cell r="M19">
            <v>0</v>
          </cell>
          <cell r="N19">
            <v>1163519.4990000001</v>
          </cell>
        </row>
        <row r="20">
          <cell r="L20">
            <v>2036232.8295829999</v>
          </cell>
          <cell r="M20">
            <v>0</v>
          </cell>
          <cell r="N20">
            <v>1504557.9620000001</v>
          </cell>
        </row>
        <row r="21">
          <cell r="N21">
            <v>1489026.801</v>
          </cell>
        </row>
        <row r="25">
          <cell r="B25" t="str">
            <v>MAR</v>
          </cell>
          <cell r="C25">
            <v>0</v>
          </cell>
          <cell r="D25">
            <v>1359618.434812</v>
          </cell>
          <cell r="E25">
            <v>0</v>
          </cell>
          <cell r="F25">
            <v>0</v>
          </cell>
          <cell r="G25">
            <v>257554.93971100001</v>
          </cell>
          <cell r="H25">
            <v>4014597.1256569996</v>
          </cell>
          <cell r="I25">
            <v>0</v>
          </cell>
          <cell r="J25">
            <v>1845.988486</v>
          </cell>
          <cell r="K25">
            <v>8485649.4834109992</v>
          </cell>
          <cell r="L25">
            <v>4048477.3483950002</v>
          </cell>
          <cell r="M25">
            <v>0</v>
          </cell>
          <cell r="N25">
            <v>4157104.2620000001</v>
          </cell>
        </row>
        <row r="26">
          <cell r="L26">
            <v>1979780.1164249999</v>
          </cell>
          <cell r="M26">
            <v>0</v>
          </cell>
          <cell r="N26">
            <v>1565468.09</v>
          </cell>
        </row>
        <row r="27">
          <cell r="L27">
            <v>1772117.401936</v>
          </cell>
          <cell r="M27">
            <v>0</v>
          </cell>
          <cell r="N27">
            <v>1532002.159</v>
          </cell>
        </row>
        <row r="28">
          <cell r="N28">
            <v>1472513.196</v>
          </cell>
        </row>
        <row r="32">
          <cell r="B32" t="str">
            <v>ABR</v>
          </cell>
          <cell r="C32">
            <v>0</v>
          </cell>
          <cell r="D32">
            <v>603281.31366300001</v>
          </cell>
          <cell r="E32">
            <v>0</v>
          </cell>
          <cell r="F32">
            <v>364.29137800000001</v>
          </cell>
          <cell r="G32">
            <v>240641.38623900001</v>
          </cell>
          <cell r="H32">
            <v>4388529.3634299999</v>
          </cell>
          <cell r="I32">
            <v>0</v>
          </cell>
          <cell r="J32">
            <v>595.33702700000003</v>
          </cell>
          <cell r="K32">
            <v>8135574.7916120002</v>
          </cell>
          <cell r="L32">
            <v>3751897.5183609999</v>
          </cell>
          <cell r="M32">
            <v>0</v>
          </cell>
          <cell r="N32">
            <v>4569983.4450000003</v>
          </cell>
        </row>
        <row r="33">
          <cell r="L33">
            <v>2044851.5900119999</v>
          </cell>
          <cell r="M33">
            <v>0</v>
          </cell>
          <cell r="N33">
            <v>1608986.834</v>
          </cell>
        </row>
        <row r="34">
          <cell r="L34">
            <v>2040948.409119</v>
          </cell>
          <cell r="M34">
            <v>0</v>
          </cell>
          <cell r="N34">
            <v>1071375.746</v>
          </cell>
        </row>
        <row r="35">
          <cell r="N35">
            <v>1603706.5220000001</v>
          </cell>
        </row>
        <row r="39">
          <cell r="B39" t="str">
            <v>MAI</v>
          </cell>
          <cell r="C39">
            <v>0</v>
          </cell>
          <cell r="D39">
            <v>1864997.440587</v>
          </cell>
          <cell r="E39">
            <v>435257.13425600005</v>
          </cell>
          <cell r="F39">
            <v>0</v>
          </cell>
          <cell r="G39">
            <v>284885.544711</v>
          </cell>
          <cell r="H39">
            <v>4931022.4423150001</v>
          </cell>
          <cell r="I39">
            <v>0</v>
          </cell>
          <cell r="J39">
            <v>5573.9608349999999</v>
          </cell>
          <cell r="K39">
            <v>6548018.3394289995</v>
          </cell>
          <cell r="L39">
            <v>4085799.9991309997</v>
          </cell>
          <cell r="M39">
            <v>0</v>
          </cell>
          <cell r="N39">
            <v>4284069.102</v>
          </cell>
        </row>
        <row r="40">
          <cell r="L40">
            <v>1979611.4696299999</v>
          </cell>
          <cell r="M40">
            <v>0</v>
          </cell>
          <cell r="N40">
            <v>1520699.7690000001</v>
          </cell>
        </row>
        <row r="41">
          <cell r="L41">
            <v>1974179.4689730001</v>
          </cell>
          <cell r="M41">
            <v>0</v>
          </cell>
          <cell r="N41">
            <v>631923.93500000006</v>
          </cell>
        </row>
        <row r="42">
          <cell r="N42">
            <v>1528102.304</v>
          </cell>
        </row>
        <row r="46">
          <cell r="B46" t="str">
            <v>JUN</v>
          </cell>
          <cell r="C46">
            <v>0</v>
          </cell>
          <cell r="D46">
            <v>2312915.3505190001</v>
          </cell>
          <cell r="E46">
            <v>703518.70307100005</v>
          </cell>
          <cell r="F46">
            <v>3590.1796839999997</v>
          </cell>
          <cell r="G46">
            <v>293994.10883500002</v>
          </cell>
          <cell r="H46">
            <v>5616065.4571400005</v>
          </cell>
          <cell r="I46">
            <v>1084.8635899999999</v>
          </cell>
          <cell r="J46">
            <v>23802.734770000003</v>
          </cell>
          <cell r="K46">
            <v>6471258.429397</v>
          </cell>
          <cell r="L46">
            <v>3953790.9386029998</v>
          </cell>
          <cell r="M46">
            <v>0</v>
          </cell>
          <cell r="N46">
            <v>3680726.0079999999</v>
          </cell>
        </row>
        <row r="47">
          <cell r="L47">
            <v>1878235.759696</v>
          </cell>
          <cell r="M47">
            <v>0</v>
          </cell>
          <cell r="N47">
            <v>1550261.8559999999</v>
          </cell>
        </row>
        <row r="48">
          <cell r="L48">
            <v>2026068.4453390001</v>
          </cell>
          <cell r="M48">
            <v>0</v>
          </cell>
          <cell r="N48">
            <v>1552177.024</v>
          </cell>
        </row>
        <row r="49">
          <cell r="N49">
            <v>1491855.8759999999</v>
          </cell>
        </row>
        <row r="53">
          <cell r="B53" t="str">
            <v>JUL</v>
          </cell>
          <cell r="C53">
            <v>188747.56327700001</v>
          </cell>
          <cell r="D53">
            <v>2520501.6568630002</v>
          </cell>
          <cell r="E53">
            <v>689703.31931599998</v>
          </cell>
          <cell r="F53">
            <v>245.17573200000001</v>
          </cell>
          <cell r="G53">
            <v>7946.2403439999998</v>
          </cell>
          <cell r="H53">
            <v>5877519.7676729998</v>
          </cell>
          <cell r="I53">
            <v>2634.0979649999999</v>
          </cell>
          <cell r="J53">
            <v>83476.536970000001</v>
          </cell>
          <cell r="K53">
            <v>8419997.1011429988</v>
          </cell>
          <cell r="L53">
            <v>3904304.2050350001</v>
          </cell>
          <cell r="M53">
            <v>0</v>
          </cell>
          <cell r="N53">
            <v>4594294.7560000001</v>
          </cell>
        </row>
        <row r="54">
          <cell r="L54">
            <v>2034643.4399910001</v>
          </cell>
          <cell r="M54">
            <v>0</v>
          </cell>
          <cell r="N54">
            <v>825288.755</v>
          </cell>
        </row>
        <row r="55">
          <cell r="L55">
            <v>2011924.6242170001</v>
          </cell>
          <cell r="M55">
            <v>0</v>
          </cell>
          <cell r="N55">
            <v>1518801.486</v>
          </cell>
        </row>
        <row r="56">
          <cell r="N56">
            <v>1166584.183</v>
          </cell>
        </row>
        <row r="60">
          <cell r="B60" t="str">
            <v>AGO</v>
          </cell>
          <cell r="C60">
            <v>19011.840569</v>
          </cell>
          <cell r="D60">
            <v>1370971.5023429999</v>
          </cell>
          <cell r="E60">
            <v>1201910.9063949999</v>
          </cell>
          <cell r="F60">
            <v>0</v>
          </cell>
          <cell r="G60">
            <v>1828.3347120000001</v>
          </cell>
          <cell r="H60">
            <v>3470840.6382520003</v>
          </cell>
          <cell r="I60">
            <v>0</v>
          </cell>
          <cell r="J60">
            <v>0</v>
          </cell>
          <cell r="K60">
            <v>8285632.805168</v>
          </cell>
          <cell r="L60">
            <v>4046568.064208</v>
          </cell>
          <cell r="M60">
            <v>0</v>
          </cell>
          <cell r="N60">
            <v>3510674.4239999996</v>
          </cell>
        </row>
        <row r="61">
          <cell r="L61">
            <v>127712.16</v>
          </cell>
          <cell r="M61">
            <v>3628527.84</v>
          </cell>
          <cell r="N61">
            <v>4354680</v>
          </cell>
        </row>
        <row r="62">
          <cell r="L62">
            <v>0</v>
          </cell>
          <cell r="M62">
            <v>0</v>
          </cell>
          <cell r="N62">
            <v>0</v>
          </cell>
        </row>
        <row r="63">
          <cell r="N63">
            <v>0</v>
          </cell>
        </row>
        <row r="67">
          <cell r="B67" t="str">
            <v>SET</v>
          </cell>
          <cell r="C67">
            <v>0</v>
          </cell>
          <cell r="D67">
            <v>1651545.0000000002</v>
          </cell>
          <cell r="E67">
            <v>0</v>
          </cell>
          <cell r="F67">
            <v>14000</v>
          </cell>
          <cell r="G67">
            <v>63074</v>
          </cell>
          <cell r="H67">
            <v>4539556</v>
          </cell>
          <cell r="I67">
            <v>3630</v>
          </cell>
          <cell r="J67">
            <v>0</v>
          </cell>
          <cell r="K67">
            <v>7851816.0000000009</v>
          </cell>
          <cell r="L67">
            <v>127712.16</v>
          </cell>
          <cell r="M67">
            <v>3628527.84</v>
          </cell>
          <cell r="N67">
            <v>4354680</v>
          </cell>
        </row>
        <row r="68">
          <cell r="L68">
            <v>0</v>
          </cell>
          <cell r="M68">
            <v>3863400</v>
          </cell>
          <cell r="N68">
            <v>4615380</v>
          </cell>
        </row>
        <row r="69">
          <cell r="L69">
            <v>0</v>
          </cell>
          <cell r="M69">
            <v>0</v>
          </cell>
          <cell r="N69">
            <v>0</v>
          </cell>
        </row>
        <row r="70">
          <cell r="N70">
            <v>0</v>
          </cell>
        </row>
        <row r="74">
          <cell r="B74" t="str">
            <v>OUT</v>
          </cell>
          <cell r="C74">
            <v>0</v>
          </cell>
          <cell r="D74">
            <v>494982.00000000006</v>
          </cell>
          <cell r="E74">
            <v>0</v>
          </cell>
          <cell r="F74">
            <v>14000</v>
          </cell>
          <cell r="G74">
            <v>65142</v>
          </cell>
          <cell r="H74">
            <v>3980025</v>
          </cell>
          <cell r="I74">
            <v>3630</v>
          </cell>
          <cell r="J74">
            <v>0</v>
          </cell>
          <cell r="K74">
            <v>8189100.0000000009</v>
          </cell>
          <cell r="L74">
            <v>0</v>
          </cell>
          <cell r="M74">
            <v>3863400</v>
          </cell>
          <cell r="N74">
            <v>4615380</v>
          </cell>
        </row>
        <row r="75">
          <cell r="L75">
            <v>0</v>
          </cell>
          <cell r="M75">
            <v>3600200</v>
          </cell>
          <cell r="N75">
            <v>4447740</v>
          </cell>
        </row>
        <row r="76">
          <cell r="L76">
            <v>0</v>
          </cell>
          <cell r="M76">
            <v>0</v>
          </cell>
          <cell r="N76">
            <v>0</v>
          </cell>
        </row>
        <row r="77">
          <cell r="N77">
            <v>0</v>
          </cell>
        </row>
        <row r="81">
          <cell r="B81" t="str">
            <v>NOV</v>
          </cell>
          <cell r="C81">
            <v>0</v>
          </cell>
          <cell r="D81">
            <v>255770.59280400001</v>
          </cell>
          <cell r="E81">
            <v>299971.84019400005</v>
          </cell>
          <cell r="F81">
            <v>14000</v>
          </cell>
          <cell r="G81">
            <v>74448</v>
          </cell>
          <cell r="H81">
            <v>2690590</v>
          </cell>
          <cell r="I81">
            <v>3630</v>
          </cell>
          <cell r="J81">
            <v>0</v>
          </cell>
          <cell r="K81">
            <v>7824600.0000000009</v>
          </cell>
          <cell r="L81">
            <v>0</v>
          </cell>
          <cell r="M81">
            <v>3600200</v>
          </cell>
          <cell r="N81">
            <v>4447740</v>
          </cell>
        </row>
        <row r="82">
          <cell r="L82">
            <v>0</v>
          </cell>
          <cell r="M82">
            <v>3496800</v>
          </cell>
          <cell r="N82">
            <v>4372500</v>
          </cell>
        </row>
        <row r="83">
          <cell r="L83">
            <v>0</v>
          </cell>
          <cell r="M83">
            <v>0</v>
          </cell>
          <cell r="N83">
            <v>0</v>
          </cell>
        </row>
        <row r="84">
          <cell r="N84">
            <v>0</v>
          </cell>
        </row>
        <row r="88">
          <cell r="B88" t="str">
            <v>DEZ</v>
          </cell>
          <cell r="C88">
            <v>0</v>
          </cell>
          <cell r="D88">
            <v>518094.00000000006</v>
          </cell>
          <cell r="E88">
            <v>866700.00000000012</v>
          </cell>
          <cell r="F88">
            <v>135800</v>
          </cell>
          <cell r="G88">
            <v>87890</v>
          </cell>
          <cell r="H88">
            <v>2434565</v>
          </cell>
          <cell r="I88">
            <v>3630</v>
          </cell>
          <cell r="J88">
            <v>0</v>
          </cell>
          <cell r="K88">
            <v>8113284.0000000009</v>
          </cell>
          <cell r="L88">
            <v>0</v>
          </cell>
          <cell r="M88">
            <v>3496800</v>
          </cell>
          <cell r="N88">
            <v>4372500</v>
          </cell>
        </row>
        <row r="94">
          <cell r="C94" t="str">
            <v>CTO</v>
          </cell>
          <cell r="D94" t="str">
            <v>CCGf</v>
          </cell>
          <cell r="E94" t="str">
            <v>CCGg</v>
          </cell>
          <cell r="F94" t="str">
            <v>CAM</v>
          </cell>
          <cell r="G94" t="str">
            <v>CBR</v>
          </cell>
          <cell r="H94" t="str">
            <v>CSB</v>
          </cell>
          <cell r="I94" t="str">
            <v>CTA</v>
          </cell>
          <cell r="J94" t="str">
            <v>CTB</v>
          </cell>
          <cell r="K94" t="str">
            <v>CSN</v>
          </cell>
        </row>
        <row r="96">
          <cell r="B96" t="str">
            <v>JAN</v>
          </cell>
          <cell r="C96">
            <v>3.4864806069999998</v>
          </cell>
          <cell r="D96">
            <v>3.2265587099999999</v>
          </cell>
          <cell r="E96">
            <v>4.5817867540000004</v>
          </cell>
          <cell r="F96">
            <v>4.1884695020000002</v>
          </cell>
          <cell r="G96">
            <v>3.1226230830000001</v>
          </cell>
          <cell r="H96">
            <v>3.0178796939999999</v>
          </cell>
          <cell r="I96">
            <v>15.31628813</v>
          </cell>
          <cell r="J96">
            <v>15.31628813</v>
          </cell>
          <cell r="K96">
            <v>1.658361974</v>
          </cell>
        </row>
        <row r="97">
          <cell r="B97" t="str">
            <v>FEV</v>
          </cell>
          <cell r="C97">
            <v>3.5248139090000001</v>
          </cell>
          <cell r="D97">
            <v>3.3463566</v>
          </cell>
          <cell r="E97">
            <v>4.1348311029999998</v>
          </cell>
          <cell r="F97">
            <v>4.1957792219999996</v>
          </cell>
          <cell r="G97">
            <v>3.2422395850000001</v>
          </cell>
          <cell r="H97">
            <v>3.1369349660000001</v>
          </cell>
          <cell r="I97">
            <v>15.31628813</v>
          </cell>
          <cell r="J97">
            <v>15.31628813</v>
          </cell>
          <cell r="K97">
            <v>1.673273021</v>
          </cell>
        </row>
        <row r="98">
          <cell r="B98" t="str">
            <v>MAR</v>
          </cell>
          <cell r="C98">
            <v>3.5248139090000001</v>
          </cell>
          <cell r="D98">
            <v>3.7070237189999999</v>
          </cell>
          <cell r="E98">
            <v>4.5645496940000001</v>
          </cell>
          <cell r="F98">
            <v>4.1844814642000001</v>
          </cell>
          <cell r="G98">
            <v>3.603178787</v>
          </cell>
          <cell r="H98">
            <v>3.498262612</v>
          </cell>
          <cell r="I98">
            <v>15.31628813</v>
          </cell>
          <cell r="J98">
            <v>15.31628813</v>
          </cell>
          <cell r="K98">
            <v>1.7097659650000001</v>
          </cell>
        </row>
        <row r="99">
          <cell r="B99" t="str">
            <v>ABR</v>
          </cell>
          <cell r="C99">
            <v>3.8637526520000001</v>
          </cell>
          <cell r="D99">
            <v>4.059140889</v>
          </cell>
          <cell r="E99">
            <v>4.5853598980000001</v>
          </cell>
          <cell r="F99">
            <v>4.2030889419999999</v>
          </cell>
          <cell r="G99">
            <v>3.9548424849999999</v>
          </cell>
          <cell r="H99">
            <v>3.849918701</v>
          </cell>
          <cell r="I99">
            <v>15.31628813</v>
          </cell>
          <cell r="J99">
            <v>15.31628813</v>
          </cell>
          <cell r="K99">
            <v>1.700403425</v>
          </cell>
        </row>
        <row r="100">
          <cell r="B100" t="str">
            <v>MAI</v>
          </cell>
          <cell r="C100">
            <v>3.8637526520000001</v>
          </cell>
          <cell r="D100">
            <v>4.1133136370000001</v>
          </cell>
          <cell r="E100">
            <v>4.4126158950000001</v>
          </cell>
          <cell r="F100">
            <v>4.2359826810000003</v>
          </cell>
          <cell r="G100">
            <v>4.0081989849999999</v>
          </cell>
          <cell r="H100">
            <v>3.9036438740000001</v>
          </cell>
          <cell r="I100">
            <v>15.31628813</v>
          </cell>
          <cell r="J100">
            <v>15.31628813</v>
          </cell>
          <cell r="K100">
            <v>1.684355088</v>
          </cell>
        </row>
        <row r="101">
          <cell r="B101" t="str">
            <v>JUN</v>
          </cell>
          <cell r="C101">
            <v>3.8637526520000001</v>
          </cell>
          <cell r="D101">
            <v>3.804446408</v>
          </cell>
          <cell r="E101">
            <v>4.4070587059999999</v>
          </cell>
          <cell r="F101">
            <v>4.2652215609999997</v>
          </cell>
          <cell r="G101">
            <v>3.6986062020000001</v>
          </cell>
          <cell r="H101">
            <v>3.5946172540000001</v>
          </cell>
          <cell r="I101">
            <v>15.31628813</v>
          </cell>
          <cell r="J101">
            <v>15.31628813</v>
          </cell>
          <cell r="K101">
            <v>1.6186863549999999</v>
          </cell>
        </row>
        <row r="102">
          <cell r="B102" t="str">
            <v>JUL</v>
          </cell>
          <cell r="C102">
            <v>4.4545877740000002</v>
          </cell>
          <cell r="D102">
            <v>3.8173389649999998</v>
          </cell>
          <cell r="E102">
            <v>4.4120274610000001</v>
          </cell>
          <cell r="F102">
            <v>4.2798410010000003</v>
          </cell>
          <cell r="G102">
            <v>3.711135981</v>
          </cell>
          <cell r="H102">
            <v>3.607863365</v>
          </cell>
          <cell r="I102">
            <v>16.024096532000002</v>
          </cell>
          <cell r="J102">
            <v>16.024096532000002</v>
          </cell>
          <cell r="K102">
            <v>1.557969344</v>
          </cell>
        </row>
        <row r="103">
          <cell r="B103" t="str">
            <v>AGO</v>
          </cell>
          <cell r="C103">
            <v>4.115368932</v>
          </cell>
          <cell r="D103">
            <v>3.9757452679999998</v>
          </cell>
          <cell r="E103">
            <v>4.0206495609999999</v>
          </cell>
          <cell r="F103">
            <v>4.2871507199999996</v>
          </cell>
          <cell r="G103">
            <v>3.8693608959999999</v>
          </cell>
          <cell r="H103">
            <v>3.7655824660000001</v>
          </cell>
          <cell r="I103">
            <v>15.559629957</v>
          </cell>
          <cell r="J103">
            <v>15.559629957</v>
          </cell>
          <cell r="K103">
            <v>1.498215056</v>
          </cell>
        </row>
        <row r="104">
          <cell r="B104" t="str">
            <v>SET</v>
          </cell>
          <cell r="C104">
            <v>4.3624213890472801</v>
          </cell>
          <cell r="D104">
            <v>4.0481668830000004</v>
          </cell>
          <cell r="E104">
            <v>4.3454516315623266</v>
          </cell>
          <cell r="F104">
            <v>4.2871507199999996</v>
          </cell>
          <cell r="G104">
            <v>4.62504575</v>
          </cell>
          <cell r="H104">
            <v>3.8380643289999998</v>
          </cell>
          <cell r="I104">
            <v>15.559629957</v>
          </cell>
          <cell r="J104">
            <v>15.559629957</v>
          </cell>
          <cell r="K104">
            <v>1.5325643470000001</v>
          </cell>
        </row>
        <row r="105">
          <cell r="B105" t="str">
            <v>OUT</v>
          </cell>
          <cell r="C105">
            <v>4.4695031111427888</v>
          </cell>
          <cell r="D105">
            <v>4.1508759770000001</v>
          </cell>
          <cell r="E105">
            <v>4.896251790432812</v>
          </cell>
          <cell r="F105">
            <v>4.2871507199999996</v>
          </cell>
          <cell r="G105">
            <v>4.0444916050000002</v>
          </cell>
          <cell r="H105">
            <v>3.9407734219999999</v>
          </cell>
          <cell r="I105">
            <v>15.559629957</v>
          </cell>
          <cell r="J105">
            <v>15.559629957</v>
          </cell>
          <cell r="K105">
            <v>1.550945928</v>
          </cell>
        </row>
        <row r="106">
          <cell r="B106" t="str">
            <v>NOV</v>
          </cell>
          <cell r="C106">
            <v>4.4564796584461863</v>
          </cell>
          <cell r="D106">
            <v>4.3255830560000001</v>
          </cell>
          <cell r="E106">
            <v>4.896251790432812</v>
          </cell>
          <cell r="F106">
            <v>4.3017701600000002</v>
          </cell>
          <cell r="G106">
            <v>4.2188359069999999</v>
          </cell>
          <cell r="H106">
            <v>4.1148516879999999</v>
          </cell>
          <cell r="I106">
            <v>15.559629957</v>
          </cell>
          <cell r="J106">
            <v>15.559629957</v>
          </cell>
          <cell r="K106">
            <v>1.5968642959999999</v>
          </cell>
        </row>
        <row r="107">
          <cell r="B107" t="str">
            <v>DEZ</v>
          </cell>
          <cell r="C107">
            <v>4.4362209542646704</v>
          </cell>
          <cell r="D107">
            <v>4.3066516669999997</v>
          </cell>
          <cell r="E107">
            <v>4.896251790432812</v>
          </cell>
          <cell r="F107">
            <v>4.3310090399999996</v>
          </cell>
          <cell r="G107">
            <v>4.1991789639999997</v>
          </cell>
          <cell r="H107">
            <v>4.094662671</v>
          </cell>
          <cell r="I107">
            <v>15.559629957</v>
          </cell>
          <cell r="J107">
            <v>15.559629957</v>
          </cell>
          <cell r="K107">
            <v>1.593803071</v>
          </cell>
        </row>
      </sheetData>
      <sheetData sheetId="17" refreshError="1"/>
      <sheetData sheetId="18" refreshError="1"/>
      <sheetData sheetId="19" refreshError="1"/>
      <sheetData sheetId="20" refreshError="1"/>
      <sheetData sheetId="2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entários-"/>
      <sheetName val="Tarifário EE"/>
      <sheetName val="COG-OpçõesConcepção"/>
      <sheetName val="Cálculo Preço Gás Tarifa"/>
      <sheetName val="Dados Refinaria"/>
      <sheetName val="DADOS PROD&amp;CONS"/>
      <sheetName val="Cálc. Energ. Detalhe "/>
      <sheetName val="Custos Evitados"/>
      <sheetName val="RESUMO_PROJ"/>
      <sheetName val="Integrado"/>
      <sheetName val="Pressupostos"/>
      <sheetName val="Resumo Fin"/>
      <sheetName val="Receitas"/>
      <sheetName val="Custos"/>
      <sheetName val="PlaFin"/>
      <sheetName val="BS"/>
      <sheetName val="DR"/>
      <sheetName val="Capex"/>
      <sheetName val="Fin"/>
      <sheetName val="Rácios"/>
      <sheetName val="IVA"/>
      <sheetName val="FM"/>
      <sheetName val="Res"/>
      <sheetName val="Amort"/>
      <sheetName val="IRC"/>
      <sheetName val="Capit"/>
      <sheetName val="Ind"/>
      <sheetName val="Subs"/>
      <sheetName val="Prod&amp;Cons"/>
      <sheetName val="Graf"/>
      <sheetName val="Tarifário_EE"/>
      <sheetName val="Cálculo_Preço_Gás_Tarifa"/>
      <sheetName val="Dados_Refinaria"/>
      <sheetName val="DADOS_PROD&amp;CONS"/>
      <sheetName val="Cálc__Energ__Detalhe_"/>
      <sheetName val="Custos_Evitados"/>
      <sheetName val="Resumo_Fin"/>
    </sheetNames>
    <sheetDataSet>
      <sheetData sheetId="0"/>
      <sheetData sheetId="1"/>
      <sheetData sheetId="2"/>
      <sheetData sheetId="3"/>
      <sheetData sheetId="4"/>
      <sheetData sheetId="5">
        <row r="139">
          <cell r="H139">
            <v>0.5</v>
          </cell>
          <cell r="N139">
            <v>2</v>
          </cell>
        </row>
      </sheetData>
      <sheetData sheetId="6"/>
      <sheetData sheetId="7"/>
      <sheetData sheetId="8">
        <row r="6">
          <cell r="Q6">
            <v>1</v>
          </cell>
        </row>
        <row r="15">
          <cell r="I15">
            <v>40452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139">
          <cell r="H139">
            <v>0.5</v>
          </cell>
        </row>
      </sheetData>
      <sheetData sheetId="34"/>
      <sheetData sheetId="35"/>
      <sheetData sheetId="3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ório"/>
      <sheetName val="Dados SAP"/>
      <sheetName val="Balanço Completo"/>
      <sheetName val="Balanço R"/>
      <sheetName val="Balanço O"/>
      <sheetName val="Orc.Expl. R"/>
      <sheetName val="Orc.Expl. O"/>
      <sheetName val="Impacte corr.tar"/>
      <sheetName val="Resultado Permitido"/>
      <sheetName val="Orc.Tes_Fin R"/>
      <sheetName val="Orc.Tes_Fin O"/>
      <sheetName val="Controlo Orçamental"/>
      <sheetName val="Controlo Orçamental2"/>
      <sheetName val="Novo03"/>
      <sheetName val="Oferta R"/>
      <sheetName val="Oferta O"/>
      <sheetName val="Oferta Dec.Desv"/>
      <sheetName val="Procura R"/>
      <sheetName val="Procura R2"/>
      <sheetName val="Procura O"/>
      <sheetName val="Desvio Vendas"/>
      <sheetName val="DesviosBalFunc"/>
      <sheetName val="Balanço APOIO TESOURARIA"/>
      <sheetName val="Det 27"/>
      <sheetName val="Indicadores R"/>
      <sheetName val="RCP"/>
      <sheetName val="KPI's"/>
      <sheetName val="KPI's Cálculo"/>
      <sheetName val="KPI's Dados"/>
      <sheetName val="IndicadoresDefin"/>
      <sheetName val="FontesEnerg"/>
      <sheetName val="DesvTarDados"/>
      <sheetName val="DesvTarAgrega"/>
      <sheetName val="DesvTarMostra"/>
      <sheetName val="DesvTarMostra (2)"/>
      <sheetName val="DesvTarMostra (3)"/>
    </sheetNames>
    <sheetDataSet>
      <sheetData sheetId="0" refreshError="1"/>
      <sheetData sheetId="1" refreshError="1"/>
      <sheetData sheetId="2" refreshError="1"/>
      <sheetData sheetId="3" refreshError="1"/>
      <sheetData sheetId="4" refreshError="1"/>
      <sheetData sheetId="5" refreshError="1">
        <row r="5">
          <cell r="B5" t="str">
            <v>Orçamento de exploração (MEur)</v>
          </cell>
        </row>
        <row r="6">
          <cell r="F6" t="str">
            <v>Ano Curso</v>
          </cell>
          <cell r="G6" t="str">
            <v>Jan</v>
          </cell>
          <cell r="H6" t="str">
            <v>Fev</v>
          </cell>
          <cell r="I6" t="str">
            <v>Mar</v>
          </cell>
          <cell r="J6" t="str">
            <v>Abr</v>
          </cell>
          <cell r="K6" t="str">
            <v>Mai</v>
          </cell>
          <cell r="L6" t="str">
            <v>Jun</v>
          </cell>
          <cell r="M6" t="str">
            <v>Jul</v>
          </cell>
          <cell r="N6" t="str">
            <v>Ago</v>
          </cell>
          <cell r="O6" t="str">
            <v>Set</v>
          </cell>
          <cell r="P6" t="str">
            <v>Out</v>
          </cell>
          <cell r="Q6" t="str">
            <v>Nov</v>
          </cell>
          <cell r="R6" t="str">
            <v>Dez</v>
          </cell>
        </row>
        <row r="7">
          <cell r="B7" t="str">
            <v>Proveitos operacionais</v>
          </cell>
          <cell r="F7">
            <v>2027.0967711800001</v>
          </cell>
          <cell r="G7">
            <v>199.76774455</v>
          </cell>
          <cell r="H7">
            <v>191.91515043999999</v>
          </cell>
          <cell r="I7">
            <v>193.64081213</v>
          </cell>
          <cell r="J7">
            <v>196.5630146</v>
          </cell>
          <cell r="K7">
            <v>190.01591250999999</v>
          </cell>
          <cell r="L7">
            <v>206.94315237999999</v>
          </cell>
          <cell r="M7">
            <v>211.94621563000001</v>
          </cell>
          <cell r="N7">
            <v>206.44293985000002</v>
          </cell>
          <cell r="O7">
            <v>211.85727018999998</v>
          </cell>
          <cell r="P7">
            <v>218.00455890000001</v>
          </cell>
          <cell r="Q7">
            <v>0</v>
          </cell>
          <cell r="R7">
            <v>0</v>
          </cell>
        </row>
        <row r="8">
          <cell r="B8" t="str">
            <v xml:space="preserve">  Vendas de electricidade</v>
          </cell>
          <cell r="F8">
            <v>2014.7010837700002</v>
          </cell>
          <cell r="G8">
            <v>198.76093882000001</v>
          </cell>
          <cell r="H8">
            <v>191.04211351999999</v>
          </cell>
          <cell r="I8">
            <v>192.10683784</v>
          </cell>
          <cell r="J8">
            <v>195.48052823</v>
          </cell>
          <cell r="K8">
            <v>188.83923114000001</v>
          </cell>
          <cell r="L8">
            <v>205.63798241999999</v>
          </cell>
          <cell r="M8">
            <v>210.78130099000001</v>
          </cell>
          <cell r="N8">
            <v>205.28062313000001</v>
          </cell>
          <cell r="O8">
            <v>210.08116276999999</v>
          </cell>
          <cell r="P8">
            <v>216.69036491</v>
          </cell>
          <cell r="Q8">
            <v>0</v>
          </cell>
          <cell r="R8">
            <v>0</v>
          </cell>
        </row>
        <row r="9">
          <cell r="B9" t="str">
            <v xml:space="preserve">    Vendas de electricidade a centrais do SEP</v>
          </cell>
          <cell r="F9">
            <v>2.6231635000000004</v>
          </cell>
          <cell r="G9">
            <v>0.25411275999999999</v>
          </cell>
          <cell r="H9">
            <v>0.31147553</v>
          </cell>
          <cell r="I9">
            <v>0.21458031</v>
          </cell>
          <cell r="J9">
            <v>0.25984101999999998</v>
          </cell>
          <cell r="K9">
            <v>0.22723729000000001</v>
          </cell>
          <cell r="L9">
            <v>0.22571909000000001</v>
          </cell>
          <cell r="M9">
            <v>0.33012399999999997</v>
          </cell>
          <cell r="N9">
            <v>0.22845662999999999</v>
          </cell>
          <cell r="O9">
            <v>0.22673863999999999</v>
          </cell>
          <cell r="P9">
            <v>0.34487823000000001</v>
          </cell>
          <cell r="Q9">
            <v>0</v>
          </cell>
          <cell r="R9">
            <v>0</v>
          </cell>
        </row>
        <row r="10">
          <cell r="B10" t="str">
            <v xml:space="preserve">    Exportação de electricidade</v>
          </cell>
          <cell r="F10">
            <v>32.351110540000001</v>
          </cell>
          <cell r="G10">
            <v>3.3614966100000001</v>
          </cell>
          <cell r="H10">
            <v>3.6217528300000001</v>
          </cell>
          <cell r="I10">
            <v>5.2221765700000002</v>
          </cell>
          <cell r="J10">
            <v>1.2532804799999999</v>
          </cell>
          <cell r="K10">
            <v>2.3540287499999999</v>
          </cell>
          <cell r="L10">
            <v>1.63844627</v>
          </cell>
          <cell r="M10">
            <v>3.5391892600000001</v>
          </cell>
          <cell r="N10">
            <v>1.79916093</v>
          </cell>
          <cell r="O10">
            <v>5.6694541000000003</v>
          </cell>
          <cell r="P10">
            <v>3.8921247399999999</v>
          </cell>
          <cell r="Q10">
            <v>0</v>
          </cell>
          <cell r="R10">
            <v>0</v>
          </cell>
        </row>
        <row r="11">
          <cell r="B11" t="str">
            <v xml:space="preserve">    Exportação de electricidade - Contratos Financeir.</v>
          </cell>
          <cell r="F11">
            <v>7.9802399999999996E-2</v>
          </cell>
          <cell r="G11">
            <v>0</v>
          </cell>
          <cell r="H11">
            <v>0</v>
          </cell>
          <cell r="I11">
            <v>3.1083E-2</v>
          </cell>
          <cell r="J11">
            <v>4.2646200000000002E-2</v>
          </cell>
          <cell r="K11">
            <v>0</v>
          </cell>
          <cell r="L11">
            <v>0</v>
          </cell>
          <cell r="M11">
            <v>4.7831999999999996E-3</v>
          </cell>
          <cell r="N11">
            <v>1.2899999999999999E-3</v>
          </cell>
          <cell r="O11">
            <v>0</v>
          </cell>
          <cell r="P11">
            <v>0</v>
          </cell>
          <cell r="Q11">
            <v>0</v>
          </cell>
          <cell r="R11">
            <v>0</v>
          </cell>
        </row>
        <row r="12">
          <cell r="B12" t="str">
            <v xml:space="preserve">    Tarifa Transfronteiriça (CBT)</v>
          </cell>
          <cell r="F12">
            <v>1.42585257</v>
          </cell>
          <cell r="G12">
            <v>0.13</v>
          </cell>
          <cell r="H12">
            <v>0.13</v>
          </cell>
          <cell r="I12">
            <v>-0.26</v>
          </cell>
          <cell r="J12">
            <v>0.83994159000000002</v>
          </cell>
          <cell r="K12">
            <v>0</v>
          </cell>
          <cell r="L12">
            <v>0</v>
          </cell>
          <cell r="M12">
            <v>0</v>
          </cell>
          <cell r="N12">
            <v>0.58591097999999997</v>
          </cell>
          <cell r="O12">
            <v>0</v>
          </cell>
          <cell r="P12">
            <v>0</v>
          </cell>
          <cell r="Q12">
            <v>0</v>
          </cell>
          <cell r="R12">
            <v>0</v>
          </cell>
        </row>
        <row r="13">
          <cell r="B13" t="str">
            <v xml:space="preserve">    Facturação de AEE - Encargo fixo base</v>
          </cell>
          <cell r="F13">
            <v>1152.0093799999997</v>
          </cell>
          <cell r="G13">
            <v>115.20093799999999</v>
          </cell>
          <cell r="H13">
            <v>115.20093799999999</v>
          </cell>
          <cell r="I13">
            <v>115.20093799999999</v>
          </cell>
          <cell r="J13">
            <v>115.20093799999999</v>
          </cell>
          <cell r="K13">
            <v>115.20093799999999</v>
          </cell>
          <cell r="L13">
            <v>115.20093799999999</v>
          </cell>
          <cell r="M13">
            <v>115.20093799999999</v>
          </cell>
          <cell r="N13">
            <v>115.20093799999999</v>
          </cell>
          <cell r="O13">
            <v>115.20093799999999</v>
          </cell>
          <cell r="P13">
            <v>115.20093799999999</v>
          </cell>
          <cell r="Q13">
            <v>0</v>
          </cell>
          <cell r="R13">
            <v>0</v>
          </cell>
        </row>
        <row r="14">
          <cell r="B14" t="str">
            <v xml:space="preserve">    Facturação de AEE - Encargo variável base</v>
          </cell>
          <cell r="F14">
            <v>358.75626299999999</v>
          </cell>
          <cell r="G14">
            <v>31.186430000000001</v>
          </cell>
          <cell r="H14">
            <v>26.727079</v>
          </cell>
          <cell r="I14">
            <v>29.374271</v>
          </cell>
          <cell r="J14">
            <v>28.018405999999999</v>
          </cell>
          <cell r="K14">
            <v>33.558796999999998</v>
          </cell>
          <cell r="L14">
            <v>36.398618999999997</v>
          </cell>
          <cell r="M14">
            <v>43.943272</v>
          </cell>
          <cell r="N14">
            <v>42.150818999999998</v>
          </cell>
          <cell r="O14">
            <v>43.888148999999999</v>
          </cell>
          <cell r="P14">
            <v>43.510421000000001</v>
          </cell>
          <cell r="Q14">
            <v>0</v>
          </cell>
          <cell r="R14">
            <v>0</v>
          </cell>
        </row>
        <row r="15">
          <cell r="B15" t="str">
            <v xml:space="preserve">    Desvios de AEE fixos - gerados</v>
          </cell>
          <cell r="F15">
            <v>193.51366486999999</v>
          </cell>
          <cell r="G15">
            <v>27.17525053</v>
          </cell>
          <cell r="H15">
            <v>24.114488900000001</v>
          </cell>
          <cell r="I15">
            <v>21.335618650000001</v>
          </cell>
          <cell r="J15">
            <v>24.32404511</v>
          </cell>
          <cell r="K15">
            <v>17.812435199999999</v>
          </cell>
          <cell r="L15">
            <v>15.213798110000001</v>
          </cell>
          <cell r="M15">
            <v>-3.7015404900000002</v>
          </cell>
          <cell r="N15">
            <v>29.09562051</v>
          </cell>
          <cell r="O15">
            <v>15.68925241</v>
          </cell>
          <cell r="P15">
            <v>22.454695940000001</v>
          </cell>
          <cell r="Q15">
            <v>0</v>
          </cell>
          <cell r="R15">
            <v>0</v>
          </cell>
        </row>
        <row r="16">
          <cell r="B16" t="str">
            <v xml:space="preserve">    Desvios de AEE fixos - recuperados de 2001</v>
          </cell>
          <cell r="F16">
            <v>-1.8154899999999998</v>
          </cell>
          <cell r="G16">
            <v>-0.18154899999999999</v>
          </cell>
          <cell r="H16">
            <v>-0.18154899999999999</v>
          </cell>
          <cell r="I16">
            <v>-0.18154899999999999</v>
          </cell>
          <cell r="J16">
            <v>-0.18154899999999999</v>
          </cell>
          <cell r="K16">
            <v>-0.18154899999999999</v>
          </cell>
          <cell r="L16">
            <v>-0.18154899999999999</v>
          </cell>
          <cell r="M16">
            <v>-0.18154899999999999</v>
          </cell>
          <cell r="N16">
            <v>-0.18154899999999999</v>
          </cell>
          <cell r="O16">
            <v>-0.18154899999999999</v>
          </cell>
          <cell r="P16">
            <v>-0.18154899999999999</v>
          </cell>
          <cell r="Q16">
            <v>0</v>
          </cell>
          <cell r="R16">
            <v>0</v>
          </cell>
        </row>
        <row r="17">
          <cell r="B17" t="str">
            <v xml:space="preserve">    Desvio de combustível - gerado NBT</v>
          </cell>
          <cell r="F17">
            <v>24.636807999999998</v>
          </cell>
          <cell r="G17">
            <v>-0.212475</v>
          </cell>
          <cell r="H17">
            <v>3.2924000000000002E-2</v>
          </cell>
          <cell r="I17">
            <v>0.85739799999999999</v>
          </cell>
          <cell r="J17">
            <v>1.8156369999999999</v>
          </cell>
          <cell r="K17">
            <v>1.591226</v>
          </cell>
          <cell r="L17">
            <v>5.1019839999999999</v>
          </cell>
          <cell r="M17">
            <v>1.830476</v>
          </cell>
          <cell r="N17">
            <v>3.8088549999999999</v>
          </cell>
          <cell r="O17">
            <v>3.0879829999999999</v>
          </cell>
          <cell r="P17">
            <v>6.7228000000000003</v>
          </cell>
          <cell r="Q17">
            <v>0</v>
          </cell>
          <cell r="R17">
            <v>0</v>
          </cell>
        </row>
        <row r="18">
          <cell r="B18" t="str">
            <v xml:space="preserve">    Desvio de combustível - recuperado NBT</v>
          </cell>
          <cell r="F18">
            <v>0.37753900000000096</v>
          </cell>
          <cell r="G18">
            <v>0.78544199999999997</v>
          </cell>
          <cell r="H18">
            <v>0.78544199999999997</v>
          </cell>
          <cell r="I18">
            <v>0.78544199999999997</v>
          </cell>
          <cell r="J18">
            <v>0.26570199999999999</v>
          </cell>
          <cell r="K18">
            <v>0.26570199999999999</v>
          </cell>
          <cell r="L18">
            <v>0.26570199999999999</v>
          </cell>
          <cell r="M18">
            <v>-0.178482</v>
          </cell>
          <cell r="N18">
            <v>-0.178482</v>
          </cell>
          <cell r="O18">
            <v>-0.178482</v>
          </cell>
          <cell r="P18">
            <v>-2.2404470000000001</v>
          </cell>
          <cell r="Q18">
            <v>0</v>
          </cell>
          <cell r="R18">
            <v>0</v>
          </cell>
        </row>
        <row r="19">
          <cell r="B19" t="str">
            <v xml:space="preserve">    Desvio de combustível - gerado BT</v>
          </cell>
          <cell r="F19">
            <v>58.458096000000005</v>
          </cell>
          <cell r="G19">
            <v>-0.35361300000000001</v>
          </cell>
          <cell r="H19">
            <v>5.4793000000000001E-2</v>
          </cell>
          <cell r="I19">
            <v>1.426925</v>
          </cell>
          <cell r="J19">
            <v>3.0216750000000001</v>
          </cell>
          <cell r="K19">
            <v>2.6482000000000001</v>
          </cell>
          <cell r="L19">
            <v>8.4909829999999999</v>
          </cell>
          <cell r="M19">
            <v>10.852522</v>
          </cell>
          <cell r="N19">
            <v>9.0376329999999996</v>
          </cell>
          <cell r="O19">
            <v>7.3271509999999997</v>
          </cell>
          <cell r="P19">
            <v>15.951827</v>
          </cell>
          <cell r="Q19">
            <v>0</v>
          </cell>
          <cell r="R19">
            <v>0</v>
          </cell>
        </row>
        <row r="20">
          <cell r="B20" t="str">
            <v xml:space="preserve">    Desvio de combustível - recuperado BT</v>
          </cell>
          <cell r="F20">
            <v>3.5084789999999995</v>
          </cell>
          <cell r="G20">
            <v>1.3071729999999999</v>
          </cell>
          <cell r="H20">
            <v>1.3071729999999999</v>
          </cell>
          <cell r="I20">
            <v>1.3071729999999999</v>
          </cell>
          <cell r="J20">
            <v>0.442195</v>
          </cell>
          <cell r="K20">
            <v>0.442195</v>
          </cell>
          <cell r="L20">
            <v>0.442195</v>
          </cell>
          <cell r="M20">
            <v>0</v>
          </cell>
          <cell r="N20">
            <v>0</v>
          </cell>
          <cell r="O20">
            <v>0</v>
          </cell>
          <cell r="P20">
            <v>-1.739625</v>
          </cell>
          <cell r="Q20">
            <v>0</v>
          </cell>
          <cell r="R20">
            <v>0</v>
          </cell>
        </row>
        <row r="21">
          <cell r="B21" t="str">
            <v xml:space="preserve">    Facturação de AEE - Encargo Variável - Aju.Quant.</v>
          </cell>
          <cell r="F21">
            <v>-4.6829900000000002</v>
          </cell>
          <cell r="G21">
            <v>-0.99904000000000004</v>
          </cell>
          <cell r="H21">
            <v>-1.68302</v>
          </cell>
          <cell r="I21">
            <v>1.3419000000000001</v>
          </cell>
          <cell r="J21">
            <v>1.4065000000000001</v>
          </cell>
          <cell r="K21">
            <v>-0.19264000000000001</v>
          </cell>
          <cell r="L21">
            <v>5.9615999999999998</v>
          </cell>
          <cell r="M21">
            <v>1.6336999999999999</v>
          </cell>
          <cell r="N21">
            <v>-2.9811999999999999</v>
          </cell>
          <cell r="O21">
            <v>-3.0981200000000002</v>
          </cell>
          <cell r="P21">
            <v>-6.0726699999999996</v>
          </cell>
          <cell r="Q21">
            <v>0</v>
          </cell>
          <cell r="R21">
            <v>0</v>
          </cell>
        </row>
        <row r="22">
          <cell r="B22" t="str">
            <v xml:space="preserve">    Desvios de AEE fixos - recuperados de 2002</v>
          </cell>
          <cell r="F22">
            <v>-202.34401109999996</v>
          </cell>
          <cell r="G22">
            <v>-20.23440111</v>
          </cell>
          <cell r="H22">
            <v>-20.23440111</v>
          </cell>
          <cell r="I22">
            <v>-20.23440111</v>
          </cell>
          <cell r="J22">
            <v>-20.23440111</v>
          </cell>
          <cell r="K22">
            <v>-20.23440111</v>
          </cell>
          <cell r="L22">
            <v>-20.23440111</v>
          </cell>
          <cell r="M22">
            <v>-20.23440111</v>
          </cell>
          <cell r="N22">
            <v>-20.23440111</v>
          </cell>
          <cell r="O22">
            <v>-20.23440111</v>
          </cell>
          <cell r="P22">
            <v>-20.23440111</v>
          </cell>
          <cell r="Q22">
            <v>0</v>
          </cell>
          <cell r="R22">
            <v>0</v>
          </cell>
        </row>
        <row r="23">
          <cell r="B23" t="str">
            <v xml:space="preserve">    Enc.Var.base 2002 Rec.</v>
          </cell>
          <cell r="F23">
            <v>-8.766359999999997</v>
          </cell>
          <cell r="G23">
            <v>0</v>
          </cell>
          <cell r="H23">
            <v>-1.7532719999999999</v>
          </cell>
          <cell r="I23">
            <v>-0.87663599999999997</v>
          </cell>
          <cell r="J23">
            <v>-0.87663599999999997</v>
          </cell>
          <cell r="K23">
            <v>-0.87663599999999997</v>
          </cell>
          <cell r="L23">
            <v>-0.87663599999999997</v>
          </cell>
          <cell r="M23">
            <v>-0.87663599999999997</v>
          </cell>
          <cell r="N23">
            <v>-0.87663599999999997</v>
          </cell>
          <cell r="O23">
            <v>-0.87663599999999997</v>
          </cell>
          <cell r="P23">
            <v>-0.87663599999999997</v>
          </cell>
          <cell r="Q23">
            <v>0</v>
          </cell>
          <cell r="R23">
            <v>0</v>
          </cell>
        </row>
        <row r="24">
          <cell r="B24" t="str">
            <v xml:space="preserve">    Uso Global do Sistema</v>
          </cell>
          <cell r="F24">
            <v>201.35068687</v>
          </cell>
          <cell r="G24">
            <v>22.175333200000001</v>
          </cell>
          <cell r="H24">
            <v>20.669972900000001</v>
          </cell>
          <cell r="I24">
            <v>21.05215832</v>
          </cell>
          <cell r="J24">
            <v>19.222200319999999</v>
          </cell>
          <cell r="K24">
            <v>19.62238816</v>
          </cell>
          <cell r="L24">
            <v>19.733175540000001</v>
          </cell>
          <cell r="M24">
            <v>20.596000289999999</v>
          </cell>
          <cell r="N24">
            <v>18.786458920000001</v>
          </cell>
          <cell r="O24">
            <v>19.62088262</v>
          </cell>
          <cell r="P24">
            <v>19.872116599999998</v>
          </cell>
          <cell r="Q24">
            <v>0</v>
          </cell>
          <cell r="R24">
            <v>0</v>
          </cell>
        </row>
        <row r="25">
          <cell r="B25" t="str">
            <v xml:space="preserve">    Desvios de UGS gerados</v>
          </cell>
          <cell r="F25">
            <v>50.215562529999993</v>
          </cell>
          <cell r="G25">
            <v>5.7530557299999998</v>
          </cell>
          <cell r="H25">
            <v>5.8768824000000004</v>
          </cell>
          <cell r="I25">
            <v>1.29329812</v>
          </cell>
          <cell r="J25">
            <v>6.5813605199999996</v>
          </cell>
          <cell r="K25">
            <v>2.55745786</v>
          </cell>
          <cell r="L25">
            <v>1.14755878</v>
          </cell>
          <cell r="M25">
            <v>23.53755365</v>
          </cell>
          <cell r="N25">
            <v>-6.2675044299999998</v>
          </cell>
          <cell r="O25">
            <v>4.6219876500000003</v>
          </cell>
          <cell r="P25">
            <v>5.1139122500000003</v>
          </cell>
          <cell r="Q25">
            <v>0</v>
          </cell>
          <cell r="R25">
            <v>0</v>
          </cell>
        </row>
        <row r="26">
          <cell r="B26" t="str">
            <v xml:space="preserve">    Desvios de UGS recuperados</v>
          </cell>
          <cell r="F26">
            <v>-2.9935706500000001</v>
          </cell>
          <cell r="G26">
            <v>-0.34954060999999997</v>
          </cell>
          <cell r="H26">
            <v>-0.30413794</v>
          </cell>
          <cell r="I26">
            <v>-0.31378672000000002</v>
          </cell>
          <cell r="J26">
            <v>-0.28087410000000002</v>
          </cell>
          <cell r="K26">
            <v>-0.28483215000000001</v>
          </cell>
          <cell r="L26">
            <v>-0.28379747</v>
          </cell>
          <cell r="M26">
            <v>-0.30848194000000001</v>
          </cell>
          <cell r="N26">
            <v>-0.27926459999999997</v>
          </cell>
          <cell r="O26">
            <v>-0.29298639999999998</v>
          </cell>
          <cell r="P26">
            <v>-0.29586871999999997</v>
          </cell>
          <cell r="Q26">
            <v>0</v>
          </cell>
          <cell r="R26">
            <v>0</v>
          </cell>
        </row>
        <row r="27">
          <cell r="B27" t="str">
            <v xml:space="preserve">    Uso da Rede de transporte - MAT</v>
          </cell>
          <cell r="F27">
            <v>1.5851002700000001</v>
          </cell>
          <cell r="G27">
            <v>0.13588665</v>
          </cell>
          <cell r="H27">
            <v>0.20102059</v>
          </cell>
          <cell r="I27">
            <v>0.22635333999999999</v>
          </cell>
          <cell r="J27">
            <v>0.16188225000000001</v>
          </cell>
          <cell r="K27">
            <v>0.16702640999999999</v>
          </cell>
          <cell r="L27">
            <v>0.12016693000000001</v>
          </cell>
          <cell r="M27">
            <v>0.15137117</v>
          </cell>
          <cell r="N27">
            <v>0.13361832000000001</v>
          </cell>
          <cell r="O27">
            <v>0.14393784000000001</v>
          </cell>
          <cell r="P27">
            <v>0.14383677</v>
          </cell>
          <cell r="Q27">
            <v>0</v>
          </cell>
          <cell r="R27">
            <v>0</v>
          </cell>
        </row>
        <row r="28">
          <cell r="B28" t="str">
            <v xml:space="preserve">    Uso da Rede de transporte - AT</v>
          </cell>
          <cell r="F28">
            <v>110.92926643999999</v>
          </cell>
          <cell r="G28">
            <v>11.933223399999999</v>
          </cell>
          <cell r="H28">
            <v>11.75844083</v>
          </cell>
          <cell r="I28">
            <v>11.319921389999999</v>
          </cell>
          <cell r="J28">
            <v>11.22651595</v>
          </cell>
          <cell r="K28">
            <v>10.617471289999999</v>
          </cell>
          <cell r="L28">
            <v>11.248531160000001</v>
          </cell>
          <cell r="M28">
            <v>11.21741684</v>
          </cell>
          <cell r="N28">
            <v>9.9768472799999994</v>
          </cell>
          <cell r="O28">
            <v>10.830656319999999</v>
          </cell>
          <cell r="P28">
            <v>10.800241979999999</v>
          </cell>
          <cell r="Q28">
            <v>0</v>
          </cell>
          <cell r="R28">
            <v>0</v>
          </cell>
        </row>
        <row r="29">
          <cell r="B29" t="str">
            <v xml:space="preserve">    Desvios de TEE - gerados</v>
          </cell>
          <cell r="F29">
            <v>6.7932189300000001</v>
          </cell>
          <cell r="G29">
            <v>-1.5832088099999999</v>
          </cell>
          <cell r="H29">
            <v>-1.2357536200000001</v>
          </cell>
          <cell r="I29">
            <v>0.84131529000000005</v>
          </cell>
          <cell r="J29">
            <v>9.4214759999999995E-2</v>
          </cell>
          <cell r="K29">
            <v>1.5949272400000001</v>
          </cell>
          <cell r="L29">
            <v>1.4556180400000001</v>
          </cell>
          <cell r="M29">
            <v>0.77920712000000003</v>
          </cell>
          <cell r="N29">
            <v>2.06369187</v>
          </cell>
          <cell r="O29">
            <v>1.2770688400000001</v>
          </cell>
          <cell r="P29">
            <v>1.5061382000000001</v>
          </cell>
          <cell r="Q29">
            <v>0</v>
          </cell>
          <cell r="R29">
            <v>0</v>
          </cell>
        </row>
        <row r="30">
          <cell r="B30" t="str">
            <v xml:space="preserve">    Desvios de TEE - recuperados</v>
          </cell>
          <cell r="F30">
            <v>11.573187219999999</v>
          </cell>
          <cell r="G30">
            <v>1.3513290099999999</v>
          </cell>
          <cell r="H30">
            <v>1.17580164</v>
          </cell>
          <cell r="I30">
            <v>1.2131039800000001</v>
          </cell>
          <cell r="J30">
            <v>1.0858633</v>
          </cell>
          <cell r="K30">
            <v>1.1011652000000001</v>
          </cell>
          <cell r="L30">
            <v>1.0971651200000001</v>
          </cell>
          <cell r="M30">
            <v>1.19259563</v>
          </cell>
          <cell r="N30">
            <v>1.0796409600000001</v>
          </cell>
          <cell r="O30">
            <v>1.1326896500000001</v>
          </cell>
          <cell r="P30">
            <v>1.14383273</v>
          </cell>
          <cell r="Q30">
            <v>0</v>
          </cell>
          <cell r="R30">
            <v>0</v>
          </cell>
        </row>
        <row r="31">
          <cell r="B31" t="str">
            <v xml:space="preserve">    Vendas da REN ao SENV</v>
          </cell>
          <cell r="F31">
            <v>0.51079764999999999</v>
          </cell>
          <cell r="G31">
            <v>0.25708588999999998</v>
          </cell>
          <cell r="H31">
            <v>0</v>
          </cell>
          <cell r="I31">
            <v>0.17424129999999999</v>
          </cell>
          <cell r="J31">
            <v>0</v>
          </cell>
          <cell r="K31">
            <v>7.8063850000000004E-2</v>
          </cell>
          <cell r="L31">
            <v>9.3068000000000003E-4</v>
          </cell>
          <cell r="M31">
            <v>4.7593000000000001E-4</v>
          </cell>
          <cell r="N31">
            <v>0</v>
          </cell>
          <cell r="O31">
            <v>0</v>
          </cell>
          <cell r="P31">
            <v>0</v>
          </cell>
          <cell r="Q31">
            <v>0</v>
          </cell>
          <cell r="R31">
            <v>0</v>
          </cell>
        </row>
        <row r="32">
          <cell r="B32" t="str">
            <v xml:space="preserve">    Desvios recuperados  (2002 e 2003)</v>
          </cell>
          <cell r="F32">
            <v>-200.46022653000003</v>
          </cell>
          <cell r="G32">
            <v>-17.32154671</v>
          </cell>
          <cell r="H32">
            <v>-19.204943410000002</v>
          </cell>
          <cell r="I32">
            <v>-18.300653850000003</v>
          </cell>
          <cell r="J32">
            <v>-19.779699910000001</v>
          </cell>
          <cell r="K32">
            <v>-19.768356060000002</v>
          </cell>
          <cell r="L32">
            <v>-19.771321460000003</v>
          </cell>
          <cell r="M32">
            <v>-20.586954420000001</v>
          </cell>
          <cell r="N32">
            <v>-20.670691750000003</v>
          </cell>
          <cell r="O32">
            <v>-20.631364860000001</v>
          </cell>
          <cell r="P32">
            <v>-24.424694100000004</v>
          </cell>
          <cell r="Q32">
            <v>0</v>
          </cell>
          <cell r="R32">
            <v>0</v>
          </cell>
        </row>
        <row r="33">
          <cell r="B33" t="str">
            <v xml:space="preserve">    Outras vendas</v>
          </cell>
          <cell r="F33">
            <v>24.605526729999696</v>
          </cell>
          <cell r="G33">
            <v>1.6680095699999811</v>
          </cell>
          <cell r="H33">
            <v>4.4660625699999628</v>
          </cell>
          <cell r="I33">
            <v>0.75531339999997726</v>
          </cell>
          <cell r="J33">
            <v>1.7911439400000404</v>
          </cell>
          <cell r="K33">
            <v>0.77003014999996822</v>
          </cell>
          <cell r="L33">
            <v>3.4712352799999735</v>
          </cell>
          <cell r="M33">
            <v>1.4527664400000049</v>
          </cell>
          <cell r="N33">
            <v>2.3307188699999699</v>
          </cell>
          <cell r="O33">
            <v>6.2264482099999441</v>
          </cell>
          <cell r="P33">
            <v>1.6737982999998735</v>
          </cell>
          <cell r="Q33">
            <v>0</v>
          </cell>
          <cell r="R33">
            <v>0</v>
          </cell>
        </row>
      </sheetData>
      <sheetData sheetId="6" refreshError="1"/>
      <sheetData sheetId="7" refreshError="1"/>
      <sheetData sheetId="8" refreshError="1"/>
      <sheetData sheetId="9" refreshError="1"/>
      <sheetData sheetId="10" refreshError="1"/>
      <sheetData sheetId="11" refreshError="1">
        <row r="5">
          <cell r="B5" t="str">
            <v>GWh</v>
          </cell>
        </row>
        <row r="6">
          <cell r="C6" t="str">
            <v>Valores do mês</v>
          </cell>
          <cell r="G6" t="str">
            <v xml:space="preserve">Valores acumulados </v>
          </cell>
        </row>
        <row r="7">
          <cell r="C7" t="str">
            <v>Real</v>
          </cell>
          <cell r="D7" t="str">
            <v>Orçamento</v>
          </cell>
          <cell r="E7" t="str">
            <v>Desvio</v>
          </cell>
          <cell r="G7" t="str">
            <v>Real</v>
          </cell>
          <cell r="H7" t="str">
            <v>Orçamento</v>
          </cell>
          <cell r="I7" t="str">
            <v>Desvio</v>
          </cell>
        </row>
        <row r="8">
          <cell r="C8" t="str">
            <v>Out</v>
          </cell>
          <cell r="E8" t="str">
            <v>Absoluto</v>
          </cell>
          <cell r="F8" t="str">
            <v>%</v>
          </cell>
          <cell r="G8" t="str">
            <v>Out</v>
          </cell>
          <cell r="I8" t="str">
            <v>Absoluto</v>
          </cell>
          <cell r="J8" t="str">
            <v>%</v>
          </cell>
        </row>
        <row r="9">
          <cell r="B9" t="str">
            <v>CPPE Hidr</v>
          </cell>
          <cell r="C9">
            <v>611.63273300000003</v>
          </cell>
          <cell r="D9">
            <v>651.6</v>
          </cell>
          <cell r="E9">
            <v>-39.967266999999993</v>
          </cell>
          <cell r="F9">
            <v>-6.1337119398403916E-2</v>
          </cell>
          <cell r="G9">
            <v>7339.1649280000001</v>
          </cell>
          <cell r="H9">
            <v>8306.2999999999993</v>
          </cell>
          <cell r="I9">
            <v>-967.13507199999913</v>
          </cell>
          <cell r="J9">
            <v>-0.11643392027737975</v>
          </cell>
        </row>
        <row r="10">
          <cell r="B10" t="str">
            <v>CPPE Term</v>
          </cell>
          <cell r="C10">
            <v>930.18099000000007</v>
          </cell>
          <cell r="D10">
            <v>947.80957365333336</v>
          </cell>
          <cell r="E10">
            <v>-17.628583653333294</v>
          </cell>
          <cell r="F10">
            <v>-1.8599288447133877E-2</v>
          </cell>
          <cell r="G10">
            <v>9532.59339</v>
          </cell>
          <cell r="H10">
            <v>9092.8778308933342</v>
          </cell>
          <cell r="I10">
            <v>439.71555910666575</v>
          </cell>
          <cell r="J10">
            <v>4.835823897388325E-2</v>
          </cell>
        </row>
        <row r="11">
          <cell r="B11" t="str">
            <v>Tejoenergia</v>
          </cell>
          <cell r="C11">
            <v>373.5172</v>
          </cell>
          <cell r="D11">
            <v>397.73333333333329</v>
          </cell>
          <cell r="E11">
            <v>-24.216133333333289</v>
          </cell>
          <cell r="F11">
            <v>-6.0885350318471199E-2</v>
          </cell>
          <cell r="G11">
            <v>3599.4881999999998</v>
          </cell>
          <cell r="H11">
            <v>3413.7333333333331</v>
          </cell>
          <cell r="I11">
            <v>185.75486666666666</v>
          </cell>
          <cell r="J11">
            <v>5.4413994453774928E-2</v>
          </cell>
        </row>
        <row r="12">
          <cell r="B12" t="str">
            <v>Turbogás</v>
          </cell>
          <cell r="C12">
            <v>370.78629999999998</v>
          </cell>
          <cell r="D12">
            <v>640.15</v>
          </cell>
          <cell r="E12">
            <v>-269.36369999999999</v>
          </cell>
          <cell r="F12">
            <v>-0.42078216043114891</v>
          </cell>
          <cell r="G12">
            <v>5122.3226999999988</v>
          </cell>
          <cell r="H12">
            <v>5140.3999999999996</v>
          </cell>
          <cell r="I12">
            <v>-18.077300000000832</v>
          </cell>
          <cell r="J12">
            <v>-3.5167107618085947E-3</v>
          </cell>
        </row>
        <row r="13">
          <cell r="B13" t="str">
            <v>PRE</v>
          </cell>
          <cell r="C13">
            <v>432.58197699999999</v>
          </cell>
          <cell r="D13">
            <v>322</v>
          </cell>
          <cell r="E13">
            <v>110.58197699999999</v>
          </cell>
          <cell r="F13">
            <v>0.34342228881987569</v>
          </cell>
          <cell r="G13">
            <v>3541.7309499999992</v>
          </cell>
          <cell r="H13">
            <v>3459.6</v>
          </cell>
          <cell r="I13">
            <v>82.130949999999302</v>
          </cell>
          <cell r="J13">
            <v>2.3740013296334572E-2</v>
          </cell>
        </row>
        <row r="14">
          <cell r="B14" t="str">
            <v>Importação</v>
          </cell>
          <cell r="C14">
            <v>177.6105</v>
          </cell>
          <cell r="D14">
            <v>0</v>
          </cell>
          <cell r="E14">
            <v>177.6105</v>
          </cell>
          <cell r="F14" t="e">
            <v>#DIV/0!</v>
          </cell>
          <cell r="G14">
            <v>1247.4226000000001</v>
          </cell>
          <cell r="H14">
            <v>0.2</v>
          </cell>
          <cell r="I14">
            <v>1247.2226000000001</v>
          </cell>
          <cell r="J14">
            <v>6236.1130000000003</v>
          </cell>
        </row>
        <row r="15">
          <cell r="B15" t="str">
            <v>Total</v>
          </cell>
          <cell r="C15">
            <v>2896.3096999999998</v>
          </cell>
          <cell r="D15">
            <v>2959.2929069866668</v>
          </cell>
          <cell r="E15">
            <v>-62.983206986667028</v>
          </cell>
          <cell r="F15">
            <v>-2.1283194657064297E-2</v>
          </cell>
          <cell r="G15">
            <v>30382.722767999996</v>
          </cell>
          <cell r="H15">
            <v>29413.111164226666</v>
          </cell>
          <cell r="I15">
            <v>969.61160377332999</v>
          </cell>
          <cell r="J15">
            <v>3.2965285391251209E-2</v>
          </cell>
        </row>
        <row r="35">
          <cell r="B35" t="str">
            <v>Procura de Energia Eléctrica</v>
          </cell>
        </row>
        <row r="36">
          <cell r="B36" t="str">
            <v>GWh</v>
          </cell>
        </row>
        <row r="37">
          <cell r="C37" t="str">
            <v>Valores mensais</v>
          </cell>
          <cell r="G37" t="str">
            <v xml:space="preserve">Valores acumulados </v>
          </cell>
        </row>
        <row r="38">
          <cell r="C38" t="str">
            <v>Real</v>
          </cell>
          <cell r="D38" t="str">
            <v>Orçamento</v>
          </cell>
          <cell r="E38" t="str">
            <v>Desvio</v>
          </cell>
          <cell r="F38" t="str">
            <v>Desvio</v>
          </cell>
          <cell r="G38" t="str">
            <v>Real</v>
          </cell>
          <cell r="H38" t="str">
            <v>Orçamento</v>
          </cell>
          <cell r="I38" t="str">
            <v>Desvio</v>
          </cell>
          <cell r="J38" t="str">
            <v>Desvio</v>
          </cell>
        </row>
        <row r="39">
          <cell r="B39" t="str">
            <v>Janeiro</v>
          </cell>
          <cell r="C39">
            <v>4092.8233730000002</v>
          </cell>
          <cell r="D39">
            <v>4169.1507085372596</v>
          </cell>
          <cell r="E39">
            <v>-76.327335537259387</v>
          </cell>
          <cell r="F39">
            <v>-1.8307646058695393E-2</v>
          </cell>
          <cell r="G39">
            <v>4092.8233730000002</v>
          </cell>
          <cell r="H39">
            <v>4169.1507085372596</v>
          </cell>
          <cell r="I39">
            <v>-76.327335537259387</v>
          </cell>
          <cell r="J39">
            <v>-1.8307646058695393E-2</v>
          </cell>
        </row>
        <row r="40">
          <cell r="B40" t="str">
            <v>Fevereiro</v>
          </cell>
          <cell r="C40">
            <v>3737.4788040000003</v>
          </cell>
          <cell r="D40">
            <v>3769.9629935051807</v>
          </cell>
          <cell r="E40">
            <v>-32.484189505180439</v>
          </cell>
          <cell r="F40">
            <v>-8.6165804707217797E-3</v>
          </cell>
          <cell r="G40">
            <v>7830.3021770000005</v>
          </cell>
          <cell r="H40">
            <v>7939.1137020424403</v>
          </cell>
          <cell r="I40">
            <v>-108.81152504243983</v>
          </cell>
          <cell r="J40">
            <v>-1.370575219428416E-2</v>
          </cell>
        </row>
        <row r="41">
          <cell r="B41" t="str">
            <v>Março</v>
          </cell>
          <cell r="C41">
            <v>3967.4022370000002</v>
          </cell>
          <cell r="D41">
            <v>3827.726287755494</v>
          </cell>
          <cell r="E41">
            <v>139.67594924450623</v>
          </cell>
          <cell r="F41">
            <v>3.6490579196144513E-2</v>
          </cell>
          <cell r="G41">
            <v>11797.704414</v>
          </cell>
          <cell r="H41">
            <v>11766.839989797934</v>
          </cell>
          <cell r="I41">
            <v>30.864424202065493</v>
          </cell>
          <cell r="J41">
            <v>2.6230002472054093E-3</v>
          </cell>
        </row>
        <row r="42">
          <cell r="B42" t="str">
            <v>Abril</v>
          </cell>
          <cell r="C42">
            <v>3519.266697</v>
          </cell>
          <cell r="D42">
            <v>3412.4867039358028</v>
          </cell>
          <cell r="E42">
            <v>106.77999306419724</v>
          </cell>
          <cell r="F42">
            <v>3.12909623768034E-2</v>
          </cell>
          <cell r="G42">
            <v>15316.971110999999</v>
          </cell>
          <cell r="H42">
            <v>15179.326693733738</v>
          </cell>
          <cell r="I42">
            <v>137.64441726626137</v>
          </cell>
          <cell r="J42">
            <v>9.0678868729456852E-3</v>
          </cell>
        </row>
        <row r="43">
          <cell r="B43" t="str">
            <v>Maio</v>
          </cell>
          <cell r="C43">
            <v>3587.2889060000002</v>
          </cell>
          <cell r="D43">
            <v>3553.9071829624295</v>
          </cell>
          <cell r="E43">
            <v>33.381723037570737</v>
          </cell>
          <cell r="F43">
            <v>9.3929642275420999E-3</v>
          </cell>
          <cell r="G43">
            <v>18904.260017000001</v>
          </cell>
          <cell r="H43">
            <v>18733.233876696166</v>
          </cell>
          <cell r="I43">
            <v>171.02614030383484</v>
          </cell>
          <cell r="J43">
            <v>9.1295577383778692E-3</v>
          </cell>
        </row>
        <row r="44">
          <cell r="B44" t="str">
            <v>Junho</v>
          </cell>
          <cell r="C44">
            <v>3652.0522590000005</v>
          </cell>
          <cell r="D44">
            <v>3469.8984974097443</v>
          </cell>
          <cell r="E44">
            <v>182.15376159025618</v>
          </cell>
          <cell r="F44">
            <v>5.2495414988718681E-2</v>
          </cell>
          <cell r="G44">
            <v>22556.312276000001</v>
          </cell>
          <cell r="H44">
            <v>22203.13237410591</v>
          </cell>
          <cell r="I44">
            <v>353.17990189409102</v>
          </cell>
          <cell r="J44">
            <v>1.5906760178846735E-2</v>
          </cell>
        </row>
        <row r="45">
          <cell r="B45" t="str">
            <v>Julho</v>
          </cell>
          <cell r="C45">
            <v>3859.3167090000006</v>
          </cell>
          <cell r="D45">
            <v>3771.837664312493</v>
          </cell>
          <cell r="E45">
            <v>87.479044687507667</v>
          </cell>
          <cell r="F45">
            <v>2.3192685495242005E-2</v>
          </cell>
          <cell r="G45">
            <v>26415.628985000003</v>
          </cell>
          <cell r="H45">
            <v>25974.970038418403</v>
          </cell>
          <cell r="I45">
            <v>440.65894658159959</v>
          </cell>
          <cell r="J45">
            <v>1.6964752834357055E-2</v>
          </cell>
        </row>
        <row r="46">
          <cell r="B46" t="str">
            <v>Agosto</v>
          </cell>
          <cell r="C46">
            <v>3475.3211659999997</v>
          </cell>
          <cell r="D46">
            <v>3465.4461542423774</v>
          </cell>
          <cell r="E46">
            <v>9.8750117576223602</v>
          </cell>
          <cell r="F46">
            <v>2.8495643325847642E-3</v>
          </cell>
          <cell r="G46">
            <v>29890.950151000005</v>
          </cell>
          <cell r="H46">
            <v>29440.416192660781</v>
          </cell>
          <cell r="I46">
            <v>450.53395833922332</v>
          </cell>
          <cell r="J46">
            <v>1.5303246917125257E-2</v>
          </cell>
        </row>
        <row r="47">
          <cell r="B47" t="str">
            <v>Setembro</v>
          </cell>
          <cell r="C47">
            <v>3621.4381439999988</v>
          </cell>
          <cell r="D47">
            <v>3582.4959127739435</v>
          </cell>
          <cell r="E47">
            <v>38.942231226055355</v>
          </cell>
          <cell r="F47">
            <v>1.0870139750111418E-2</v>
          </cell>
          <cell r="G47">
            <v>33512.388295000004</v>
          </cell>
          <cell r="H47">
            <v>33022.912105434727</v>
          </cell>
          <cell r="I47">
            <v>489.47618956527731</v>
          </cell>
          <cell r="J47">
            <v>1.4822320575559544E-2</v>
          </cell>
        </row>
        <row r="48">
          <cell r="B48" t="str">
            <v>Outubro</v>
          </cell>
          <cell r="C48">
            <v>3719.2385250000002</v>
          </cell>
          <cell r="D48">
            <v>3656.8969104391535</v>
          </cell>
          <cell r="E48">
            <v>62.341614560846665</v>
          </cell>
          <cell r="F48">
            <v>1.704768170600679E-2</v>
          </cell>
          <cell r="G48">
            <v>37231.626820000005</v>
          </cell>
          <cell r="H48">
            <v>36679.809015873878</v>
          </cell>
          <cell r="I48">
            <v>551.81780412612716</v>
          </cell>
          <cell r="J48">
            <v>1.5044184223732326E-2</v>
          </cell>
        </row>
        <row r="49">
          <cell r="B49" t="str">
            <v>Novembro</v>
          </cell>
          <cell r="C49">
            <v>0</v>
          </cell>
          <cell r="D49">
            <v>3769.4943258033527</v>
          </cell>
          <cell r="E49">
            <v>-3769.4943258033527</v>
          </cell>
          <cell r="F49">
            <v>-1</v>
          </cell>
          <cell r="G49">
            <v>37231.626820000005</v>
          </cell>
          <cell r="H49">
            <v>40449.30334167723</v>
          </cell>
          <cell r="I49">
            <v>-3217.6765216772255</v>
          </cell>
          <cell r="J49">
            <v>-7.9548379226642152E-2</v>
          </cell>
        </row>
        <row r="50">
          <cell r="B50" t="str">
            <v>Dezembro</v>
          </cell>
          <cell r="C50">
            <v>0</v>
          </cell>
          <cell r="D50">
            <v>4050.8121138256661</v>
          </cell>
          <cell r="E50">
            <v>-4050.8121138256661</v>
          </cell>
          <cell r="F50">
            <v>-1</v>
          </cell>
          <cell r="G50">
            <v>37231.626820000005</v>
          </cell>
          <cell r="H50">
            <v>44500.115455502899</v>
          </cell>
          <cell r="I50">
            <v>-7268.4886355028939</v>
          </cell>
          <cell r="J50">
            <v>-0.16333639949251122</v>
          </cell>
        </row>
        <row r="56">
          <cell r="B56" t="str">
            <v>M€</v>
          </cell>
        </row>
        <row r="57">
          <cell r="C57" t="str">
            <v>Vendas</v>
          </cell>
          <cell r="E57" t="str">
            <v>Desvio</v>
          </cell>
          <cell r="I57" t="str">
            <v>Vendas acumuladas</v>
          </cell>
          <cell r="K57" t="str">
            <v>Desvio acumulado</v>
          </cell>
        </row>
        <row r="58">
          <cell r="C58" t="str">
            <v>Real</v>
          </cell>
          <cell r="D58" t="str">
            <v>Orçamentado</v>
          </cell>
          <cell r="E58" t="str">
            <v>Total</v>
          </cell>
          <cell r="F58" t="str">
            <v>Volume</v>
          </cell>
          <cell r="G58" t="str">
            <v>Preço</v>
          </cell>
          <cell r="H58" t="str">
            <v>Outros</v>
          </cell>
          <cell r="I58" t="str">
            <v>Real</v>
          </cell>
          <cell r="J58" t="str">
            <v>Orçamentado</v>
          </cell>
          <cell r="K58" t="str">
            <v>Total</v>
          </cell>
          <cell r="L58" t="str">
            <v>Volume</v>
          </cell>
          <cell r="M58" t="str">
            <v>Preço</v>
          </cell>
          <cell r="N58" t="str">
            <v>Outros</v>
          </cell>
        </row>
        <row r="59">
          <cell r="B59" t="str">
            <v>TEP</v>
          </cell>
          <cell r="C59">
            <v>152.638689</v>
          </cell>
          <cell r="D59">
            <v>162.61910261947565</v>
          </cell>
          <cell r="E59">
            <v>-9.9804136194756659</v>
          </cell>
          <cell r="F59">
            <v>7.7172901537274514</v>
          </cell>
          <cell r="G59">
            <v>-17.697703773203116</v>
          </cell>
          <cell r="H59">
            <v>0</v>
          </cell>
          <cell r="I59">
            <v>1506.0826529999999</v>
          </cell>
          <cell r="J59">
            <v>1595.8436618132328</v>
          </cell>
          <cell r="K59">
            <v>-89.761008813232564</v>
          </cell>
          <cell r="L59">
            <v>178.88669002700382</v>
          </cell>
          <cell r="M59">
            <v>-268.64769884023639</v>
          </cell>
          <cell r="N59">
            <v>0</v>
          </cell>
        </row>
        <row r="60">
          <cell r="B60" t="str">
            <v>UGS</v>
          </cell>
          <cell r="C60">
            <v>19.872116600000002</v>
          </cell>
          <cell r="D60">
            <v>19.451625367698238</v>
          </cell>
          <cell r="E60">
            <v>0.42049123230176522</v>
          </cell>
          <cell r="F60">
            <v>0.11603941952296488</v>
          </cell>
          <cell r="G60">
            <v>0.30445181277880035</v>
          </cell>
          <cell r="H60">
            <v>0</v>
          </cell>
          <cell r="I60">
            <v>201.35068687999998</v>
          </cell>
          <cell r="J60">
            <v>198.15425959186837</v>
          </cell>
          <cell r="K60">
            <v>3.1964272881316198</v>
          </cell>
          <cell r="L60">
            <v>3.2873279603878887</v>
          </cell>
          <cell r="M60">
            <v>-9.09006722562688E-2</v>
          </cell>
          <cell r="N60">
            <v>0</v>
          </cell>
        </row>
        <row r="61">
          <cell r="B61" t="str">
            <v>URT</v>
          </cell>
          <cell r="C61">
            <v>10.944078770000001</v>
          </cell>
          <cell r="D61">
            <v>12.414073468063046</v>
          </cell>
          <cell r="E61">
            <v>-1.4699946980630447</v>
          </cell>
          <cell r="F61">
            <v>7.4056632899255556E-2</v>
          </cell>
          <cell r="G61">
            <v>-1.5440513309623003</v>
          </cell>
          <cell r="H61">
            <v>0</v>
          </cell>
          <cell r="I61">
            <v>112.51436676</v>
          </cell>
          <cell r="J61">
            <v>124.42832300487269</v>
          </cell>
          <cell r="K61">
            <v>-11.913956244872672</v>
          </cell>
          <cell r="L61">
            <v>2.0276069498756391</v>
          </cell>
          <cell r="M61">
            <v>-13.941563194748312</v>
          </cell>
          <cell r="N61">
            <v>0</v>
          </cell>
        </row>
        <row r="62">
          <cell r="B62" t="str">
            <v>O.Vendas</v>
          </cell>
          <cell r="C62">
            <v>33.235480539999998</v>
          </cell>
          <cell r="D62">
            <v>0.26460039554144466</v>
          </cell>
          <cell r="E62">
            <v>32.970880144458555</v>
          </cell>
          <cell r="F62">
            <v>0</v>
          </cell>
          <cell r="G62">
            <v>0</v>
          </cell>
          <cell r="H62">
            <v>32.970880144458555</v>
          </cell>
          <cell r="I62">
            <v>194.75337713000025</v>
          </cell>
          <cell r="J62">
            <v>2.7180526212405454</v>
          </cell>
          <cell r="K62">
            <v>192.03532450875969</v>
          </cell>
          <cell r="L62">
            <v>0</v>
          </cell>
          <cell r="M62">
            <v>0</v>
          </cell>
          <cell r="N62">
            <v>192.03532450875969</v>
          </cell>
        </row>
        <row r="63">
          <cell r="B63" t="str">
            <v>Total</v>
          </cell>
          <cell r="C63">
            <v>216.69036491</v>
          </cell>
          <cell r="D63">
            <v>194.74940185077836</v>
          </cell>
          <cell r="E63">
            <v>21.940963059221609</v>
          </cell>
          <cell r="F63">
            <v>7.9073862061496714</v>
          </cell>
          <cell r="G63">
            <v>-18.937303291386616</v>
          </cell>
          <cell r="H63">
            <v>32.970880144458555</v>
          </cell>
          <cell r="I63">
            <v>2014.7010837700002</v>
          </cell>
          <cell r="J63">
            <v>1921.1442970312144</v>
          </cell>
          <cell r="K63">
            <v>93.556786738786059</v>
          </cell>
          <cell r="L63">
            <v>184.20162493726735</v>
          </cell>
          <cell r="M63">
            <v>-282.68016270724098</v>
          </cell>
          <cell r="N63">
            <v>192.03532450875969</v>
          </cell>
        </row>
        <row r="64">
          <cell r="B64" t="str">
            <v>Desvio de volume = (Vr - Vo) x Po</v>
          </cell>
        </row>
        <row r="65">
          <cell r="B65" t="str">
            <v>Desvio de preço = Vr x (Pr - Po)</v>
          </cell>
        </row>
        <row r="66">
          <cell r="B66" t="str">
            <v>Desvio total = Desvio de volume + Desvio de preço</v>
          </cell>
        </row>
        <row r="67">
          <cell r="B67" t="str">
            <v xml:space="preserve">                    =  Vendas reais - Vendas orçamentadas</v>
          </cell>
        </row>
        <row r="68">
          <cell r="B68" t="str">
            <v>O.Vendas - Inclui desvios nas 3 actividades</v>
          </cell>
        </row>
        <row r="72">
          <cell r="B72" t="str">
            <v>M€</v>
          </cell>
        </row>
        <row r="73">
          <cell r="C73" t="str">
            <v>Custo</v>
          </cell>
          <cell r="E73" t="str">
            <v>Desvio</v>
          </cell>
        </row>
        <row r="74">
          <cell r="C74" t="str">
            <v>Real</v>
          </cell>
          <cell r="D74" t="str">
            <v>Orçamentado</v>
          </cell>
          <cell r="E74" t="str">
            <v>Total</v>
          </cell>
          <cell r="F74" t="str">
            <v>Volume</v>
          </cell>
          <cell r="G74" t="str">
            <v>Mix</v>
          </cell>
          <cell r="H74" t="str">
            <v>Preço</v>
          </cell>
          <cell r="I74" t="str">
            <v>Outros</v>
          </cell>
        </row>
        <row r="75">
          <cell r="B75" t="str">
            <v>CPPE Term</v>
          </cell>
          <cell r="C75">
            <v>25.280872039999995</v>
          </cell>
          <cell r="D75">
            <v>18.480598035443734</v>
          </cell>
          <cell r="E75">
            <v>6.8002740045562629</v>
          </cell>
          <cell r="F75">
            <v>-0.22103439614931636</v>
          </cell>
          <cell r="G75">
            <v>-0.12269157738743473</v>
          </cell>
          <cell r="H75">
            <v>7.1439999780930137</v>
          </cell>
          <cell r="I75">
            <v>0</v>
          </cell>
        </row>
        <row r="76">
          <cell r="B76" t="str">
            <v xml:space="preserve">  Tapada do Outeiro</v>
          </cell>
          <cell r="C76">
            <v>0</v>
          </cell>
          <cell r="D76">
            <v>0</v>
          </cell>
          <cell r="E76">
            <v>0</v>
          </cell>
          <cell r="F76">
            <v>0</v>
          </cell>
          <cell r="G76">
            <v>0</v>
          </cell>
          <cell r="H76">
            <v>0</v>
          </cell>
        </row>
        <row r="77">
          <cell r="B77" t="str">
            <v xml:space="preserve">  Carregado</v>
          </cell>
          <cell r="C77">
            <v>0.20653147000000002</v>
          </cell>
          <cell r="D77">
            <v>0.33691212126111653</v>
          </cell>
          <cell r="E77">
            <v>0.12147365485639883</v>
          </cell>
          <cell r="F77">
            <v>-4.0295864417110618E-3</v>
          </cell>
          <cell r="G77">
            <v>0</v>
          </cell>
          <cell r="H77">
            <v>0.12550324129810989</v>
          </cell>
        </row>
        <row r="78">
          <cell r="B78" t="str">
            <v xml:space="preserve">  Barreiro</v>
          </cell>
          <cell r="C78">
            <v>0.87614446000000001</v>
          </cell>
          <cell r="D78">
            <v>0.23560766101572639</v>
          </cell>
          <cell r="E78">
            <v>0.14232181868236979</v>
          </cell>
          <cell r="F78">
            <v>-2.8179497752662142E-3</v>
          </cell>
          <cell r="G78">
            <v>0</v>
          </cell>
          <cell r="H78">
            <v>0.14513976845763601</v>
          </cell>
        </row>
        <row r="79">
          <cell r="B79" t="str">
            <v xml:space="preserve">  Setúbal</v>
          </cell>
          <cell r="C79">
            <v>6.41238419</v>
          </cell>
          <cell r="D79">
            <v>2.8241227910893265</v>
          </cell>
          <cell r="E79">
            <v>0.98259160400265511</v>
          </cell>
          <cell r="F79">
            <v>-3.3777493270658814E-2</v>
          </cell>
          <cell r="G79">
            <v>0</v>
          </cell>
          <cell r="H79">
            <v>1.0163690972733139</v>
          </cell>
        </row>
        <row r="80">
          <cell r="B80" t="str">
            <v xml:space="preserve">  Sines</v>
          </cell>
          <cell r="C80">
            <v>17.756720039999994</v>
          </cell>
          <cell r="D80">
            <v>15.083747021859773</v>
          </cell>
          <cell r="E80">
            <v>4.1617999952226077</v>
          </cell>
          <cell r="F80">
            <v>-0.18040687364399852</v>
          </cell>
          <cell r="G80">
            <v>0</v>
          </cell>
          <cell r="H80">
            <v>4.3422068688666062</v>
          </cell>
        </row>
        <row r="81">
          <cell r="B81" t="str">
            <v xml:space="preserve">  Turbinas a gás</v>
          </cell>
          <cell r="C81">
            <v>2.9091879999999994E-2</v>
          </cell>
          <cell r="D81">
            <v>0</v>
          </cell>
          <cell r="E81" t="e">
            <v>#VALUE!</v>
          </cell>
          <cell r="F81" t="e">
            <v>#VALUE!</v>
          </cell>
          <cell r="G81">
            <v>0</v>
          </cell>
          <cell r="H81">
            <v>0</v>
          </cell>
        </row>
        <row r="82">
          <cell r="B82" t="str">
            <v>TejoEnergia</v>
          </cell>
          <cell r="C82">
            <v>10.141866289999999</v>
          </cell>
          <cell r="D82">
            <v>8.1499126172536478</v>
          </cell>
          <cell r="E82">
            <v>1.9919536727463525</v>
          </cell>
          <cell r="F82">
            <v>-9.7475796539129772E-2</v>
          </cell>
          <cell r="G82">
            <v>-0.39873448822728641</v>
          </cell>
          <cell r="H82">
            <v>2.4881639575127688</v>
          </cell>
          <cell r="I82">
            <v>0</v>
          </cell>
        </row>
        <row r="83">
          <cell r="B83" t="str">
            <v>Turbogás</v>
          </cell>
          <cell r="C83">
            <v>14.24146322</v>
          </cell>
          <cell r="D83">
            <v>18.738124845761003</v>
          </cell>
          <cell r="E83">
            <v>-4.4966616257610035</v>
          </cell>
          <cell r="F83">
            <v>-0.224114506592797</v>
          </cell>
          <cell r="G83">
            <v>-7.660554148435109</v>
          </cell>
          <cell r="H83">
            <v>3.3880070292669027</v>
          </cell>
          <cell r="I83">
            <v>0</v>
          </cell>
        </row>
        <row r="84">
          <cell r="B84" t="str">
            <v>PRE</v>
          </cell>
          <cell r="C84">
            <v>35.153303280000003</v>
          </cell>
          <cell r="D84">
            <v>24.882330000000003</v>
          </cell>
          <cell r="E84">
            <v>10.270973280000003</v>
          </cell>
          <cell r="F84">
            <v>-0.29760134254259074</v>
          </cell>
          <cell r="G84">
            <v>8.8427480623140511</v>
          </cell>
          <cell r="H84">
            <v>1.7258265602285427</v>
          </cell>
          <cell r="I84">
            <v>0</v>
          </cell>
        </row>
        <row r="85">
          <cell r="B85" t="str">
            <v>Importação</v>
          </cell>
          <cell r="C85">
            <v>3.9435597010000003</v>
          </cell>
          <cell r="D85">
            <v>0</v>
          </cell>
          <cell r="E85">
            <v>3.9435597010000003</v>
          </cell>
          <cell r="H85">
            <v>0</v>
          </cell>
          <cell r="I85">
            <v>3.9435597010000003</v>
          </cell>
        </row>
        <row r="86">
          <cell r="B86" t="str">
            <v>Corr. Hidraulicidade</v>
          </cell>
          <cell r="C86">
            <v>6.4580171799999997</v>
          </cell>
          <cell r="D86">
            <v>0</v>
          </cell>
          <cell r="E86">
            <v>6.4580171799999997</v>
          </cell>
          <cell r="F86">
            <v>0</v>
          </cell>
          <cell r="G86">
            <v>0</v>
          </cell>
          <cell r="H86">
            <v>0</v>
          </cell>
          <cell r="I86">
            <v>6.4580171799999997</v>
          </cell>
        </row>
        <row r="87">
          <cell r="B87" t="str">
            <v>O.Custos</v>
          </cell>
          <cell r="C87">
            <v>-5.3314211009999966</v>
          </cell>
          <cell r="D87">
            <v>5.5578720626638045E-2</v>
          </cell>
          <cell r="E87">
            <v>-5.3869998216266346</v>
          </cell>
          <cell r="F87">
            <v>0</v>
          </cell>
          <cell r="G87">
            <v>0</v>
          </cell>
          <cell r="H87">
            <v>0</v>
          </cell>
          <cell r="I87">
            <v>-5.3869998216266346</v>
          </cell>
        </row>
        <row r="88">
          <cell r="B88" t="str">
            <v>Total</v>
          </cell>
          <cell r="C88">
            <v>89.887660609999998</v>
          </cell>
          <cell r="D88">
            <v>70.306544219085026</v>
          </cell>
          <cell r="E88">
            <v>19.581116390914982</v>
          </cell>
          <cell r="F88">
            <v>-0.84022604182383387</v>
          </cell>
          <cell r="G88">
            <v>0.66076784826422141</v>
          </cell>
          <cell r="H88">
            <v>14.745997525101226</v>
          </cell>
          <cell r="I88">
            <v>5.0145770593733658</v>
          </cell>
        </row>
        <row r="89">
          <cell r="B89" t="str">
            <v>Desvio de volume = (Vr - Vo) x MIXo x Po</v>
          </cell>
        </row>
        <row r="90">
          <cell r="B90" t="str">
            <v>Desvio de mix = Vr x (MIXr - MIXo) x Po</v>
          </cell>
        </row>
        <row r="91">
          <cell r="B91" t="str">
            <v>Desvio de preço = Vr x MIXr x (Pr - Po)</v>
          </cell>
        </row>
        <row r="92">
          <cell r="B92" t="str">
            <v>Desvio total = Desvio de volume + Desvio de mix + Desvio de preço</v>
          </cell>
        </row>
        <row r="93">
          <cell r="B93" t="str">
            <v xml:space="preserve">                    =  Custo real - Custo Orçamentado</v>
          </cell>
        </row>
        <row r="96">
          <cell r="B96" t="str">
            <v>M€</v>
          </cell>
        </row>
        <row r="97">
          <cell r="C97" t="str">
            <v>Custo acumulado</v>
          </cell>
          <cell r="E97" t="str">
            <v>Desvio acumulado</v>
          </cell>
        </row>
        <row r="98">
          <cell r="C98" t="str">
            <v>Real</v>
          </cell>
          <cell r="D98" t="str">
            <v>Orçamentado</v>
          </cell>
          <cell r="E98" t="str">
            <v>Total</v>
          </cell>
          <cell r="F98" t="str">
            <v>Volume</v>
          </cell>
          <cell r="G98" t="str">
            <v>Mix</v>
          </cell>
          <cell r="H98" t="str">
            <v>Preço</v>
          </cell>
          <cell r="I98" t="str">
            <v>Outros</v>
          </cell>
        </row>
        <row r="99">
          <cell r="B99" t="str">
            <v>CPPE Term</v>
          </cell>
          <cell r="C99">
            <v>224.65593293000003</v>
          </cell>
          <cell r="D99">
            <v>186.25213841927888</v>
          </cell>
          <cell r="E99">
            <v>38.403794510721127</v>
          </cell>
          <cell r="F99">
            <v>7.0678473318567567</v>
          </cell>
          <cell r="G99">
            <v>1.402066899607697</v>
          </cell>
          <cell r="H99">
            <v>29.93388027925667</v>
          </cell>
          <cell r="I99">
            <v>0</v>
          </cell>
        </row>
        <row r="100">
          <cell r="B100" t="str">
            <v xml:space="preserve">  Tapada do Outeiro</v>
          </cell>
          <cell r="C100">
            <v>0.34685763000000003</v>
          </cell>
          <cell r="D100">
            <v>1.8554943839981762E-2</v>
          </cell>
          <cell r="E100">
            <v>0.72206316652045788</v>
          </cell>
          <cell r="F100">
            <v>7.4376660023766272E-4</v>
          </cell>
          <cell r="G100">
            <v>0</v>
          </cell>
          <cell r="H100">
            <v>0.72131939992022021</v>
          </cell>
        </row>
        <row r="101">
          <cell r="B101" t="str">
            <v xml:space="preserve">  Carregado</v>
          </cell>
          <cell r="C101">
            <v>15.117547550000001</v>
          </cell>
          <cell r="D101">
            <v>8.5405542150154083</v>
          </cell>
          <cell r="E101">
            <v>5.6859066000808749</v>
          </cell>
          <cell r="F101">
            <v>0.31626036563245474</v>
          </cell>
          <cell r="G101">
            <v>0</v>
          </cell>
          <cell r="H101">
            <v>5.3696462344484202</v>
          </cell>
        </row>
        <row r="102">
          <cell r="B102" t="str">
            <v xml:space="preserve">  Barreiro</v>
          </cell>
          <cell r="C102">
            <v>6.8261892999999985</v>
          </cell>
          <cell r="D102">
            <v>2.5083332635344711</v>
          </cell>
          <cell r="E102">
            <v>1.9155628863083238</v>
          </cell>
          <cell r="F102">
            <v>0.10034565657460628</v>
          </cell>
          <cell r="G102">
            <v>0</v>
          </cell>
          <cell r="H102">
            <v>1.8152172297337175</v>
          </cell>
        </row>
        <row r="103">
          <cell r="B103" t="str">
            <v xml:space="preserve">  Setúbal</v>
          </cell>
          <cell r="C103">
            <v>47.570189690000007</v>
          </cell>
          <cell r="D103">
            <v>42.198688948514587</v>
          </cell>
          <cell r="E103">
            <v>250.14855021964959</v>
          </cell>
          <cell r="F103">
            <v>1.7583886964617648</v>
          </cell>
          <cell r="G103">
            <v>0</v>
          </cell>
          <cell r="H103">
            <v>248.39016152318783</v>
          </cell>
        </row>
        <row r="104">
          <cell r="B104" t="str">
            <v xml:space="preserve">  Sines</v>
          </cell>
          <cell r="C104">
            <v>153.62758685000003</v>
          </cell>
          <cell r="D104">
            <v>132.98393788362571</v>
          </cell>
          <cell r="E104">
            <v>29.468914532269686</v>
          </cell>
          <cell r="F104">
            <v>4.8920270468457616</v>
          </cell>
          <cell r="G104">
            <v>0</v>
          </cell>
          <cell r="H104">
            <v>24.576887485423924</v>
          </cell>
        </row>
        <row r="105">
          <cell r="B105" t="str">
            <v xml:space="preserve">  Turbinas a gás</v>
          </cell>
          <cell r="C105">
            <v>1.1675619099999999</v>
          </cell>
          <cell r="D105">
            <v>8.2418863999073099E-4</v>
          </cell>
          <cell r="E105" t="e">
            <v>#VALUE!</v>
          </cell>
          <cell r="F105" t="e">
            <v>#VALUE!</v>
          </cell>
          <cell r="G105">
            <v>0</v>
          </cell>
          <cell r="H105">
            <v>0.56099037542145314</v>
          </cell>
        </row>
        <row r="106">
          <cell r="B106" t="str">
            <v>TejoEnergia</v>
          </cell>
          <cell r="C106">
            <v>77.879359300000004</v>
          </cell>
          <cell r="D106">
            <v>69.081581117830922</v>
          </cell>
          <cell r="E106">
            <v>8.7977781821690897</v>
          </cell>
          <cell r="F106">
            <v>2.4437020910625504</v>
          </cell>
          <cell r="G106">
            <v>1.1500787762705107</v>
          </cell>
          <cell r="H106">
            <v>5.2039973148360295</v>
          </cell>
          <cell r="I106">
            <v>0</v>
          </cell>
        </row>
        <row r="107">
          <cell r="B107" t="str">
            <v>Turbogás</v>
          </cell>
          <cell r="C107">
            <v>158.99306128000001</v>
          </cell>
          <cell r="D107">
            <v>154.08868783848735</v>
          </cell>
          <cell r="E107">
            <v>4.9043734415126812</v>
          </cell>
          <cell r="F107">
            <v>5.9166205895529771</v>
          </cell>
          <cell r="G107">
            <v>-6.1790642059491399</v>
          </cell>
          <cell r="H107">
            <v>5.1668170579088439</v>
          </cell>
          <cell r="I107">
            <v>0</v>
          </cell>
        </row>
        <row r="108">
          <cell r="B108" t="str">
            <v>PRE</v>
          </cell>
          <cell r="C108">
            <v>283.51675557999999</v>
          </cell>
          <cell r="D108">
            <v>272.71876000000003</v>
          </cell>
          <cell r="E108">
            <v>10.797995579999991</v>
          </cell>
          <cell r="F108">
            <v>11.16533785860239</v>
          </cell>
          <cell r="G108">
            <v>-4.8886877062192369</v>
          </cell>
          <cell r="H108">
            <v>4.5213454276168381</v>
          </cell>
          <cell r="I108">
            <v>0</v>
          </cell>
        </row>
        <row r="109">
          <cell r="B109" t="str">
            <v>Importação</v>
          </cell>
          <cell r="C109">
            <v>25.506930039999997</v>
          </cell>
          <cell r="D109">
            <v>1.2600000000000002E-2</v>
          </cell>
          <cell r="E109">
            <v>25.494330039999998</v>
          </cell>
          <cell r="H109">
            <v>-6.3082561090000002</v>
          </cell>
          <cell r="I109">
            <v>25.494330039999998</v>
          </cell>
        </row>
        <row r="110">
          <cell r="B110" t="str">
            <v>Corr. Hidraulicidade</v>
          </cell>
          <cell r="C110">
            <v>-6.4845806999999995</v>
          </cell>
          <cell r="D110">
            <v>0</v>
          </cell>
          <cell r="E110">
            <v>-6.4845806999999995</v>
          </cell>
          <cell r="F110">
            <v>0</v>
          </cell>
          <cell r="G110">
            <v>0</v>
          </cell>
          <cell r="H110">
            <v>0</v>
          </cell>
          <cell r="I110">
            <v>-6.4845806999999995</v>
          </cell>
        </row>
        <row r="111">
          <cell r="B111" t="str">
            <v>O.Custos</v>
          </cell>
          <cell r="C111">
            <v>6.8280247099999656</v>
          </cell>
          <cell r="D111">
            <v>0.64851225364232945</v>
          </cell>
          <cell r="E111">
            <v>6.179512456357636</v>
          </cell>
          <cell r="F111">
            <v>0</v>
          </cell>
          <cell r="G111">
            <v>0</v>
          </cell>
          <cell r="H111">
            <v>0</v>
          </cell>
          <cell r="I111">
            <v>6.179512456357636</v>
          </cell>
        </row>
        <row r="112">
          <cell r="B112" t="str">
            <v>Total</v>
          </cell>
          <cell r="C112">
            <v>770.89548314000001</v>
          </cell>
          <cell r="D112">
            <v>682.80227962923959</v>
          </cell>
          <cell r="E112">
            <v>88.093203510760532</v>
          </cell>
          <cell r="F112">
            <v>26.593507871074674</v>
          </cell>
          <cell r="G112">
            <v>-8.5156062362901679</v>
          </cell>
          <cell r="H112">
            <v>38.517783970618382</v>
          </cell>
          <cell r="I112">
            <v>25.189261796357634</v>
          </cell>
        </row>
        <row r="117">
          <cell r="C117" t="str">
            <v>Out</v>
          </cell>
          <cell r="D117" t="str">
            <v>Acumulado</v>
          </cell>
          <cell r="E117" t="str">
            <v>Orç. acum.</v>
          </cell>
          <cell r="F117" t="str">
            <v>Desvio</v>
          </cell>
        </row>
        <row r="118">
          <cell r="B118" t="str">
            <v>CPPE Hidr</v>
          </cell>
          <cell r="C118">
            <v>42.226563610000007</v>
          </cell>
          <cell r="D118">
            <v>421.17025119000004</v>
          </cell>
          <cell r="E118">
            <v>421.69839214000007</v>
          </cell>
          <cell r="F118">
            <v>-0.52814095000002226</v>
          </cell>
          <cell r="G118">
            <v>-1.2524139523507616E-3</v>
          </cell>
        </row>
        <row r="119">
          <cell r="B119" t="str">
            <v>CPPE Term</v>
          </cell>
          <cell r="C119">
            <v>32.269456779999999</v>
          </cell>
          <cell r="D119">
            <v>319.76264073999999</v>
          </cell>
          <cell r="E119">
            <v>320.72690299999994</v>
          </cell>
          <cell r="F119">
            <v>-0.96426225999994131</v>
          </cell>
          <cell r="G119">
            <v>-3.0064901041367831E-3</v>
          </cell>
        </row>
        <row r="120">
          <cell r="B120" t="str">
            <v xml:space="preserve">  Tapada do Outeiro</v>
          </cell>
          <cell r="C120">
            <v>0.47251779999999999</v>
          </cell>
          <cell r="D120">
            <v>4.5039096399999998</v>
          </cell>
          <cell r="E120">
            <v>5.0220779999999996</v>
          </cell>
          <cell r="F120">
            <v>-0.51816835999999977</v>
          </cell>
          <cell r="G120">
            <v>-0.10317807887491992</v>
          </cell>
        </row>
        <row r="121">
          <cell r="B121" t="str">
            <v xml:space="preserve">  Carregado</v>
          </cell>
          <cell r="C121">
            <v>7.84687907</v>
          </cell>
          <cell r="D121">
            <v>77.898635490000004</v>
          </cell>
          <cell r="E121">
            <v>77.721155999999993</v>
          </cell>
          <cell r="F121">
            <v>0.17747949000001029</v>
          </cell>
          <cell r="G121">
            <v>2.2835415623516653E-3</v>
          </cell>
        </row>
        <row r="122">
          <cell r="B122" t="str">
            <v xml:space="preserve">  Barreiro</v>
          </cell>
          <cell r="C122">
            <v>1.8579177199999999</v>
          </cell>
          <cell r="D122">
            <v>19.028397130000002</v>
          </cell>
          <cell r="E122">
            <v>19.427690000000002</v>
          </cell>
          <cell r="F122">
            <v>-0.39929287000000002</v>
          </cell>
          <cell r="G122">
            <v>-2.0552771327934538E-2</v>
          </cell>
        </row>
        <row r="123">
          <cell r="B123" t="str">
            <v xml:space="preserve">  Setúbal</v>
          </cell>
          <cell r="C123">
            <v>8.4815907799999994</v>
          </cell>
          <cell r="D123">
            <v>82.837078579999996</v>
          </cell>
          <cell r="E123">
            <v>82.867165999999997</v>
          </cell>
          <cell r="F123">
            <v>-3.0087420000000975E-2</v>
          </cell>
          <cell r="G123">
            <v>-3.6308011305707932E-4</v>
          </cell>
        </row>
        <row r="124">
          <cell r="B124" t="str">
            <v xml:space="preserve">  Sines</v>
          </cell>
          <cell r="C124">
            <v>13.06334517</v>
          </cell>
          <cell r="D124">
            <v>130.06722944000001</v>
          </cell>
          <cell r="E124">
            <v>130.24774500000001</v>
          </cell>
          <cell r="F124">
            <v>-0.18051556000000346</v>
          </cell>
          <cell r="G124">
            <v>-1.3859400022626644E-3</v>
          </cell>
        </row>
        <row r="125">
          <cell r="B125" t="str">
            <v xml:space="preserve">  Turbinas a gás</v>
          </cell>
          <cell r="C125">
            <v>0.54720623999999995</v>
          </cell>
          <cell r="D125">
            <v>5.4273904599999998</v>
          </cell>
          <cell r="E125">
            <v>5.4410680000000005</v>
          </cell>
          <cell r="F125">
            <v>-1.3677540000000654E-2</v>
          </cell>
          <cell r="G125">
            <v>-2.5137601662027498E-3</v>
          </cell>
        </row>
        <row r="126">
          <cell r="B126" t="str">
            <v>TejoEnergia</v>
          </cell>
          <cell r="C126">
            <v>12.990945550000001</v>
          </cell>
          <cell r="D126">
            <v>128.06114694999999</v>
          </cell>
          <cell r="E126">
            <v>129.97018784251773</v>
          </cell>
          <cell r="F126">
            <v>-1.9090408925177371</v>
          </cell>
          <cell r="G126">
            <v>-1.468829832600449E-2</v>
          </cell>
        </row>
        <row r="127">
          <cell r="B127" t="str">
            <v>Turbogás</v>
          </cell>
          <cell r="C127">
            <v>8.4219853999999987</v>
          </cell>
          <cell r="D127">
            <v>85.497331519999989</v>
          </cell>
          <cell r="E127">
            <v>83.881726501940989</v>
          </cell>
          <cell r="F127">
            <v>1.615605018059</v>
          </cell>
          <cell r="G127">
            <v>1.926051221682501E-2</v>
          </cell>
        </row>
        <row r="128">
          <cell r="B128" t="str">
            <v>Total</v>
          </cell>
          <cell r="C128">
            <v>95.908951340000016</v>
          </cell>
          <cell r="D128">
            <v>954.49137040000005</v>
          </cell>
          <cell r="E128">
            <v>956.27720948445869</v>
          </cell>
          <cell r="F128">
            <v>-1.7858390844586438</v>
          </cell>
          <cell r="G128">
            <v>-1.8674910023437352E-3</v>
          </cell>
        </row>
        <row r="132">
          <cell r="C132" t="str">
            <v>Out</v>
          </cell>
          <cell r="D132" t="str">
            <v>Acumulado</v>
          </cell>
          <cell r="E132" t="str">
            <v>Orç. acum.</v>
          </cell>
          <cell r="F132" t="str">
            <v>Desvio</v>
          </cell>
        </row>
        <row r="133">
          <cell r="B133" t="str">
            <v>CPPE Hidr</v>
          </cell>
          <cell r="C133">
            <v>0</v>
          </cell>
          <cell r="D133">
            <v>0</v>
          </cell>
          <cell r="E133">
            <v>0</v>
          </cell>
          <cell r="F133">
            <v>0</v>
          </cell>
        </row>
        <row r="134">
          <cell r="B134" t="str">
            <v>CPPE Term</v>
          </cell>
          <cell r="C134">
            <v>25.280872039999995</v>
          </cell>
          <cell r="D134">
            <v>224.65593293000003</v>
          </cell>
          <cell r="E134">
            <v>186.25213841927888</v>
          </cell>
          <cell r="F134">
            <v>38.403794510721156</v>
          </cell>
          <cell r="G134">
            <v>0.20619250246818099</v>
          </cell>
        </row>
        <row r="135">
          <cell r="B135" t="str">
            <v xml:space="preserve">  Tapada do Outeiro</v>
          </cell>
          <cell r="C135">
            <v>0</v>
          </cell>
          <cell r="D135">
            <v>0.34685763000000003</v>
          </cell>
          <cell r="E135">
            <v>1.8554943839981762E-2</v>
          </cell>
          <cell r="F135">
            <v>0.32830268616001829</v>
          </cell>
        </row>
        <row r="136">
          <cell r="B136" t="str">
            <v xml:space="preserve">  Carregado</v>
          </cell>
          <cell r="C136">
            <v>0.20653147000000002</v>
          </cell>
          <cell r="D136">
            <v>15.117547550000001</v>
          </cell>
          <cell r="E136">
            <v>8.5405542150154083</v>
          </cell>
          <cell r="F136">
            <v>6.5769933349845928</v>
          </cell>
          <cell r="G136">
            <v>0.77008975874438934</v>
          </cell>
        </row>
        <row r="137">
          <cell r="B137" t="str">
            <v xml:space="preserve">  Barreiro</v>
          </cell>
          <cell r="C137">
            <v>0.87614446000000001</v>
          </cell>
          <cell r="D137">
            <v>6.8261893000000002</v>
          </cell>
          <cell r="E137">
            <v>2.5083332635344711</v>
          </cell>
          <cell r="F137">
            <v>4.3178560364655292</v>
          </cell>
          <cell r="G137">
            <v>1.7214044478209707</v>
          </cell>
        </row>
        <row r="138">
          <cell r="B138" t="str">
            <v xml:space="preserve">  Setúbal</v>
          </cell>
          <cell r="C138">
            <v>6.41238419</v>
          </cell>
          <cell r="D138">
            <v>47.570189690000007</v>
          </cell>
          <cell r="E138">
            <v>42.198688948514587</v>
          </cell>
          <cell r="F138">
            <v>5.3715007414854199</v>
          </cell>
          <cell r="G138">
            <v>0.12729070204145532</v>
          </cell>
        </row>
        <row r="139">
          <cell r="B139" t="str">
            <v xml:space="preserve">  Sines</v>
          </cell>
          <cell r="C139">
            <v>17.756720039999998</v>
          </cell>
          <cell r="D139">
            <v>153.62758685000003</v>
          </cell>
          <cell r="E139">
            <v>132.98393788362571</v>
          </cell>
          <cell r="F139">
            <v>20.643648966374315</v>
          </cell>
          <cell r="G139">
            <v>0.15523415304816424</v>
          </cell>
        </row>
        <row r="140">
          <cell r="B140" t="str">
            <v xml:space="preserve">  Turbinas a gás</v>
          </cell>
          <cell r="C140">
            <v>2.9091880000000001E-2</v>
          </cell>
          <cell r="D140">
            <v>1.1675619100000001</v>
          </cell>
          <cell r="E140">
            <v>2.0691647487039166E-3</v>
          </cell>
          <cell r="F140">
            <v>1.1654927452512962</v>
          </cell>
        </row>
        <row r="141">
          <cell r="B141" t="str">
            <v>TejoEnergia</v>
          </cell>
          <cell r="C141">
            <v>10.141866289999999</v>
          </cell>
          <cell r="D141">
            <v>77.879359300000004</v>
          </cell>
          <cell r="E141">
            <v>69.081581117830922</v>
          </cell>
          <cell r="F141">
            <v>8.7977781821690826</v>
          </cell>
          <cell r="G141">
            <v>0.12735345717063007</v>
          </cell>
        </row>
        <row r="142">
          <cell r="B142" t="str">
            <v>Turbogás</v>
          </cell>
          <cell r="C142">
            <v>14.241463220000002</v>
          </cell>
          <cell r="D142">
            <v>158.99306128000003</v>
          </cell>
          <cell r="E142">
            <v>154.08868783848735</v>
          </cell>
          <cell r="F142">
            <v>4.9043734415126892</v>
          </cell>
          <cell r="G142">
            <v>3.1828251056646994E-2</v>
          </cell>
        </row>
        <row r="143">
          <cell r="B143" t="str">
            <v>PRE</v>
          </cell>
          <cell r="C143">
            <v>35.153303280000003</v>
          </cell>
          <cell r="D143">
            <v>283.51675557999999</v>
          </cell>
          <cell r="E143">
            <v>272.71876000000003</v>
          </cell>
          <cell r="F143">
            <v>10.797995579999963</v>
          </cell>
          <cell r="G143">
            <v>3.9593886317171423E-2</v>
          </cell>
        </row>
        <row r="144">
          <cell r="B144" t="str">
            <v>Importação</v>
          </cell>
          <cell r="C144">
            <v>3.9435597010000003</v>
          </cell>
          <cell r="D144">
            <v>25.506930040000004</v>
          </cell>
          <cell r="E144">
            <v>1.26E-2</v>
          </cell>
          <cell r="F144">
            <v>25.494330040000005</v>
          </cell>
          <cell r="G144">
            <v>2023.3595269841273</v>
          </cell>
        </row>
        <row r="145">
          <cell r="B145" t="str">
            <v>SENV desvios</v>
          </cell>
          <cell r="C145">
            <v>0.79986800000000002</v>
          </cell>
          <cell r="D145">
            <v>5.5345970000000007</v>
          </cell>
          <cell r="E145">
            <v>0</v>
          </cell>
          <cell r="F145">
            <v>5.5345970000000007</v>
          </cell>
        </row>
        <row r="146">
          <cell r="B146" t="str">
            <v>Total</v>
          </cell>
          <cell r="C146">
            <v>89.560932530999992</v>
          </cell>
          <cell r="D146">
            <v>776.0866361300001</v>
          </cell>
          <cell r="E146">
            <v>682.15376737559723</v>
          </cell>
          <cell r="F146">
            <v>93.932868754402875</v>
          </cell>
          <cell r="G146">
            <v>0.13770043243444108</v>
          </cell>
        </row>
        <row r="152">
          <cell r="B152" t="str">
            <v>M€</v>
          </cell>
        </row>
        <row r="153">
          <cell r="E153" t="str">
            <v>Real</v>
          </cell>
          <cell r="G153" t="str">
            <v>Orç.Acum.</v>
          </cell>
          <cell r="H153" t="str">
            <v>Desvio acumulado</v>
          </cell>
        </row>
        <row r="154">
          <cell r="E154" t="str">
            <v>Out</v>
          </cell>
          <cell r="F154" t="str">
            <v>Acum.</v>
          </cell>
          <cell r="H154" t="str">
            <v>Absoluto</v>
          </cell>
          <cell r="I154" t="str">
            <v>%</v>
          </cell>
        </row>
        <row r="155">
          <cell r="B155" t="str">
            <v>Encargos fixos</v>
          </cell>
          <cell r="E155">
            <v>95.908951340000016</v>
          </cell>
          <cell r="F155">
            <v>954.49137040000005</v>
          </cell>
          <cell r="G155">
            <v>956.27720948445869</v>
          </cell>
          <cell r="H155">
            <v>-1.7858390844586438</v>
          </cell>
          <cell r="I155">
            <v>-1.8674910023437352E-3</v>
          </cell>
        </row>
        <row r="157">
          <cell r="B157" t="str">
            <v>Encargos variáveis</v>
          </cell>
          <cell r="E157">
            <v>89.560932530999992</v>
          </cell>
          <cell r="F157">
            <v>776.0866361300001</v>
          </cell>
          <cell r="G157">
            <v>682.15376737559723</v>
          </cell>
          <cell r="H157">
            <v>93.932868754402875</v>
          </cell>
          <cell r="I157">
            <v>0.13770043243444108</v>
          </cell>
        </row>
        <row r="159">
          <cell r="B159" t="str">
            <v>Total</v>
          </cell>
          <cell r="E159">
            <v>185.46988387100001</v>
          </cell>
          <cell r="F159">
            <v>1730.57800653</v>
          </cell>
          <cell r="G159">
            <v>1638.430976860056</v>
          </cell>
          <cell r="H159">
            <v>92.147029669944232</v>
          </cell>
          <cell r="I159">
            <v>5.6241020202473013E-2</v>
          </cell>
        </row>
        <row r="161">
          <cell r="B161" t="str">
            <v>Correcção de hidraulicidade</v>
          </cell>
          <cell r="E161">
            <v>6.4580171799999997</v>
          </cell>
          <cell r="F161">
            <v>-6.4845806999999995</v>
          </cell>
          <cell r="G161">
            <v>0</v>
          </cell>
          <cell r="H161">
            <v>-6.4845806999999995</v>
          </cell>
          <cell r="I161">
            <v>0</v>
          </cell>
        </row>
        <row r="163">
          <cell r="B163" t="str">
            <v>Total com Correcção de hidraulicidade</v>
          </cell>
          <cell r="E163">
            <v>191.92790105100002</v>
          </cell>
          <cell r="F163">
            <v>1724.0934258300001</v>
          </cell>
          <cell r="G163">
            <v>1638.430976860056</v>
          </cell>
          <cell r="H163">
            <v>85.662448969944236</v>
          </cell>
          <cell r="I163">
            <v>5.2283221069288066E-2</v>
          </cell>
        </row>
      </sheetData>
      <sheetData sheetId="12" refreshError="1">
        <row r="6">
          <cell r="O6">
            <v>8.2351411699999879</v>
          </cell>
        </row>
        <row r="7">
          <cell r="O7">
            <v>70.653068709999971</v>
          </cell>
        </row>
        <row r="8">
          <cell r="O8">
            <v>9.0004866709633973</v>
          </cell>
        </row>
        <row r="10">
          <cell r="O10">
            <v>216.69036491</v>
          </cell>
        </row>
        <row r="11">
          <cell r="O11">
            <v>21.940963059221616</v>
          </cell>
        </row>
        <row r="12">
          <cell r="O12">
            <v>89.887660609999998</v>
          </cell>
        </row>
        <row r="13">
          <cell r="O13">
            <v>70.306544219085026</v>
          </cell>
        </row>
        <row r="14">
          <cell r="O14">
            <v>19.581116390914971</v>
          </cell>
        </row>
        <row r="15">
          <cell r="O15">
            <v>0.27851057975339355</v>
          </cell>
        </row>
        <row r="16">
          <cell r="O16">
            <v>126.8027043</v>
          </cell>
        </row>
        <row r="17">
          <cell r="O17">
            <v>2.3598466683066448</v>
          </cell>
        </row>
        <row r="18">
          <cell r="O18">
            <v>22.773919299999985</v>
          </cell>
        </row>
        <row r="19">
          <cell r="O19">
            <v>3.3634091466870117</v>
          </cell>
        </row>
        <row r="20">
          <cell r="O20">
            <v>10.917145480000004</v>
          </cell>
        </row>
        <row r="21">
          <cell r="O21">
            <v>1.7743127065606039</v>
          </cell>
        </row>
        <row r="22">
          <cell r="O22">
            <v>-0.15508027666666702</v>
          </cell>
        </row>
        <row r="23">
          <cell r="O23">
            <v>1.4339836617930768</v>
          </cell>
        </row>
        <row r="24">
          <cell r="O24">
            <v>2.3893088381270449</v>
          </cell>
        </row>
        <row r="25">
          <cell r="O25">
            <v>0.65648114573310368</v>
          </cell>
        </row>
        <row r="26">
          <cell r="O26">
            <v>5.845832331872943</v>
          </cell>
        </row>
        <row r="27">
          <cell r="O27">
            <v>93.556786738785831</v>
          </cell>
        </row>
        <row r="28">
          <cell r="O28">
            <v>88.093203510760532</v>
          </cell>
        </row>
        <row r="29">
          <cell r="O29">
            <v>5.4635832280248451</v>
          </cell>
        </row>
        <row r="30">
          <cell r="O30">
            <v>13.594829612916044</v>
          </cell>
        </row>
        <row r="31">
          <cell r="O31">
            <v>6.7448498815576841</v>
          </cell>
        </row>
        <row r="32">
          <cell r="O32">
            <v>1.3863965033333372</v>
          </cell>
        </row>
        <row r="33">
          <cell r="O33">
            <v>0.16101559165187496</v>
          </cell>
        </row>
        <row r="34">
          <cell r="O34">
            <v>-2.2970552566666651</v>
          </cell>
        </row>
        <row r="35">
          <cell r="O35">
            <v>7.6118477079308562</v>
          </cell>
        </row>
        <row r="36">
          <cell r="O36">
            <v>3.0808920999999927</v>
          </cell>
        </row>
        <row r="37">
          <cell r="O37">
            <v>0.44401895666666669</v>
          </cell>
        </row>
        <row r="38">
          <cell r="O38">
            <v>7.3562087609779852</v>
          </cell>
        </row>
        <row r="39">
          <cell r="O39">
            <v>1.4832623183333338</v>
          </cell>
        </row>
        <row r="40">
          <cell r="O40">
            <v>4.9799442611896172E-2</v>
          </cell>
        </row>
        <row r="43">
          <cell r="P43">
            <v>0.74621407071771695</v>
          </cell>
        </row>
        <row r="44">
          <cell r="P44">
            <v>2.2916754540300843</v>
          </cell>
        </row>
        <row r="45">
          <cell r="P45">
            <v>25.241987249999966</v>
          </cell>
        </row>
        <row r="46">
          <cell r="P46">
            <v>1.3747262418749711</v>
          </cell>
        </row>
        <row r="47">
          <cell r="P47">
            <v>38.217467665783033</v>
          </cell>
        </row>
        <row r="49">
          <cell r="P49">
            <v>1.2593131835205995</v>
          </cell>
        </row>
        <row r="50">
          <cell r="P50">
            <v>1.3329410574694014</v>
          </cell>
        </row>
        <row r="51">
          <cell r="P51">
            <v>7.8736326253076028E-3</v>
          </cell>
        </row>
        <row r="116">
          <cell r="O116">
            <v>-1.4369999999999834</v>
          </cell>
        </row>
        <row r="117">
          <cell r="O117">
            <v>-2.8959999999999835</v>
          </cell>
        </row>
        <row r="118">
          <cell r="O118">
            <v>-3.4600000000000364</v>
          </cell>
        </row>
        <row r="119">
          <cell r="O119">
            <v>-9.4399999999998272</v>
          </cell>
        </row>
        <row r="126">
          <cell r="O126">
            <v>85.200999999999794</v>
          </cell>
        </row>
        <row r="127">
          <cell r="O127">
            <v>101.48899999999979</v>
          </cell>
        </row>
        <row r="128">
          <cell r="O128">
            <v>287.12099999999919</v>
          </cell>
        </row>
      </sheetData>
      <sheetData sheetId="13" refreshError="1">
        <row r="362">
          <cell r="U362" t="str">
            <v>Valores Realizados</v>
          </cell>
        </row>
        <row r="363">
          <cell r="V363" t="str">
            <v>Compra</v>
          </cell>
          <cell r="W363" t="str">
            <v>C. Variáv.</v>
          </cell>
          <cell r="X363" t="str">
            <v>C. Fixos</v>
          </cell>
          <cell r="Y363" t="str">
            <v>C. Total</v>
          </cell>
          <cell r="AA363" t="str">
            <v>C.Variáv. Méd.</v>
          </cell>
          <cell r="AB363" t="str">
            <v>C. Fixo Médio</v>
          </cell>
          <cell r="AC363" t="str">
            <v>C. Total Médio</v>
          </cell>
        </row>
        <row r="364">
          <cell r="V364" t="str">
            <v>GWh</v>
          </cell>
          <cell r="W364" t="str">
            <v>M€</v>
          </cell>
          <cell r="X364" t="str">
            <v>M€</v>
          </cell>
          <cell r="Y364" t="str">
            <v>M€</v>
          </cell>
          <cell r="AA364" t="str">
            <v>cent/kWh</v>
          </cell>
          <cell r="AB364" t="str">
            <v>cent/kWh</v>
          </cell>
          <cell r="AC364" t="str">
            <v>cent/kWh</v>
          </cell>
        </row>
        <row r="365">
          <cell r="U365" t="str">
            <v>CPPE Hidr</v>
          </cell>
          <cell r="V365">
            <v>7339.1649280000001</v>
          </cell>
          <cell r="W365" t="str">
            <v>-</v>
          </cell>
          <cell r="X365">
            <v>421.17025119000004</v>
          </cell>
          <cell r="Y365">
            <v>421.17025119000004</v>
          </cell>
          <cell r="AA365" t="str">
            <v>-</v>
          </cell>
          <cell r="AB365">
            <v>5.7386672097144622</v>
          </cell>
          <cell r="AC365">
            <v>5.7386672097144622</v>
          </cell>
        </row>
        <row r="366">
          <cell r="U366" t="str">
            <v>CPPE Term</v>
          </cell>
          <cell r="V366">
            <v>9532.59339</v>
          </cell>
          <cell r="W366">
            <v>224.65593293000003</v>
          </cell>
          <cell r="X366">
            <v>319.76264074000005</v>
          </cell>
          <cell r="Y366">
            <v>544.41857367000011</v>
          </cell>
          <cell r="AA366">
            <v>2.3567136847111447</v>
          </cell>
          <cell r="AB366">
            <v>3.3544139318419002</v>
          </cell>
          <cell r="AC366">
            <v>5.7111276165530453</v>
          </cell>
        </row>
        <row r="367">
          <cell r="U367" t="str">
            <v xml:space="preserve">      carvão</v>
          </cell>
          <cell r="V367">
            <v>7866.5962799999998</v>
          </cell>
          <cell r="W367">
            <v>153.97444448000002</v>
          </cell>
          <cell r="X367">
            <v>134.57113908000002</v>
          </cell>
          <cell r="Y367">
            <v>288.54558356000007</v>
          </cell>
          <cell r="AA367">
            <v>1.9573197733747181</v>
          </cell>
          <cell r="AB367">
            <v>1.710665379156842</v>
          </cell>
          <cell r="AC367">
            <v>3.667985152531561</v>
          </cell>
        </row>
        <row r="368">
          <cell r="U368" t="str">
            <v xml:space="preserve">      outras</v>
          </cell>
          <cell r="V368">
            <v>1665.9971100000002</v>
          </cell>
          <cell r="W368">
            <v>70.681488450000018</v>
          </cell>
          <cell r="X368">
            <v>185.19150166000003</v>
          </cell>
          <cell r="Y368">
            <v>255.87299011000005</v>
          </cell>
          <cell r="AA368">
            <v>4.2425937011379329</v>
          </cell>
          <cell r="AB368">
            <v>11.11595575697007</v>
          </cell>
          <cell r="AC368">
            <v>15.358549458108003</v>
          </cell>
        </row>
        <row r="369">
          <cell r="U369" t="str">
            <v>TejoEnergia</v>
          </cell>
          <cell r="V369">
            <v>3599.4881999999998</v>
          </cell>
          <cell r="W369">
            <v>77.879359300000004</v>
          </cell>
          <cell r="X369">
            <v>128.06114694999999</v>
          </cell>
          <cell r="Y369">
            <v>205.94050625</v>
          </cell>
          <cell r="AA369">
            <v>2.1636231311995968</v>
          </cell>
          <cell r="AB369">
            <v>3.5577598768069305</v>
          </cell>
          <cell r="AC369">
            <v>5.7213830080065273</v>
          </cell>
        </row>
        <row r="370">
          <cell r="U370" t="str">
            <v>Turbogás</v>
          </cell>
          <cell r="V370">
            <v>5122.3226999999988</v>
          </cell>
          <cell r="W370">
            <v>158.99306128000003</v>
          </cell>
          <cell r="X370">
            <v>85.497331519999989</v>
          </cell>
          <cell r="Y370">
            <v>244.49039280000002</v>
          </cell>
          <cell r="AA370">
            <v>3.1039251252171223</v>
          </cell>
          <cell r="AB370">
            <v>1.6691125594254341</v>
          </cell>
          <cell r="AC370">
            <v>4.7730376846425564</v>
          </cell>
        </row>
        <row r="371">
          <cell r="U371" t="str">
            <v>PRE</v>
          </cell>
          <cell r="V371">
            <v>3541.7309499999992</v>
          </cell>
          <cell r="W371">
            <v>283.51675557999999</v>
          </cell>
          <cell r="X371" t="str">
            <v>-</v>
          </cell>
          <cell r="Y371">
            <v>283.51675557999999</v>
          </cell>
          <cell r="AA371">
            <v>8.005033685012128</v>
          </cell>
          <cell r="AB371" t="str">
            <v>-</v>
          </cell>
          <cell r="AC371">
            <v>8.005033685012128</v>
          </cell>
        </row>
        <row r="372">
          <cell r="U372" t="str">
            <v>Corr. Hidraulicidade</v>
          </cell>
          <cell r="V372" t="str">
            <v>-</v>
          </cell>
          <cell r="W372">
            <v>-6.4845806999999995</v>
          </cell>
          <cell r="X372" t="str">
            <v>-</v>
          </cell>
          <cell r="Y372">
            <v>-6.4845806999999995</v>
          </cell>
          <cell r="AA372" t="str">
            <v>-</v>
          </cell>
          <cell r="AB372" t="str">
            <v>-</v>
          </cell>
          <cell r="AC372" t="str">
            <v>-</v>
          </cell>
        </row>
        <row r="373">
          <cell r="U373" t="str">
            <v>Total Real</v>
          </cell>
          <cell r="V373">
            <v>29135.300167999998</v>
          </cell>
          <cell r="W373">
            <v>738.56052838999994</v>
          </cell>
          <cell r="X373">
            <v>954.49137040000005</v>
          </cell>
          <cell r="Y373">
            <v>1693.05189879</v>
          </cell>
          <cell r="AA373">
            <v>3.3884930528170099</v>
          </cell>
          <cell r="AB373">
            <v>3.7294187546483544</v>
          </cell>
          <cell r="AC373">
            <v>5.8109986477830073</v>
          </cell>
        </row>
        <row r="374">
          <cell r="U374" t="str">
            <v>Total orçamentado</v>
          </cell>
          <cell r="V374">
            <v>29412.911164226665</v>
          </cell>
          <cell r="W374">
            <v>682.14116737559721</v>
          </cell>
          <cell r="X374">
            <v>956.27720948445835</v>
          </cell>
          <cell r="Y374">
            <v>1638.4183768600558</v>
          </cell>
          <cell r="AA374">
            <v>3.2318838967941463</v>
          </cell>
          <cell r="AB374">
            <v>3.6846058039891445</v>
          </cell>
          <cell r="AC374">
            <v>5.5704053492425993</v>
          </cell>
        </row>
        <row r="375">
          <cell r="U375" t="str">
            <v xml:space="preserve">Desvio </v>
          </cell>
          <cell r="V375">
            <v>-277.61099622666734</v>
          </cell>
          <cell r="W375">
            <v>56.419361014402739</v>
          </cell>
          <cell r="X375">
            <v>-1.7858390844583028</v>
          </cell>
          <cell r="Y375">
            <v>54.633521929944209</v>
          </cell>
          <cell r="AA375">
            <v>0.15660915602286352</v>
          </cell>
          <cell r="AB375">
            <v>4.4812950659209871E-2</v>
          </cell>
          <cell r="AC375">
            <v>0.24059329854040801</v>
          </cell>
        </row>
        <row r="376">
          <cell r="U376" t="str">
            <v>Desvio (%)</v>
          </cell>
          <cell r="V376">
            <v>-9.438405966571306E-3</v>
          </cell>
          <cell r="W376">
            <v>8.2709215793946411E-2</v>
          </cell>
          <cell r="X376">
            <v>-1.8674910023434022E-3</v>
          </cell>
          <cell r="Y376">
            <v>3.334528146263005E-2</v>
          </cell>
          <cell r="AA376">
            <v>4.8457543966295091E-2</v>
          </cell>
          <cell r="AB376">
            <v>1.2162210299591081E-2</v>
          </cell>
          <cell r="AC376">
            <v>4.3191344876386983E-2</v>
          </cell>
        </row>
        <row r="1281">
          <cell r="H1281">
            <v>4.3519501362570101E-2</v>
          </cell>
        </row>
        <row r="1282">
          <cell r="H1282">
            <v>4.0357559904363516E-2</v>
          </cell>
        </row>
        <row r="1549">
          <cell r="H1549">
            <v>0.1146215971340997</v>
          </cell>
        </row>
        <row r="1639">
          <cell r="H1639">
            <v>4.98035429665451E-2</v>
          </cell>
        </row>
      </sheetData>
      <sheetData sheetId="14" refreshError="1">
        <row r="5">
          <cell r="B5" t="str">
            <v>Compras da REN reais (GWh)</v>
          </cell>
        </row>
        <row r="6">
          <cell r="E6" t="str">
            <v>Ano Ant.</v>
          </cell>
          <cell r="F6" t="str">
            <v>Ano Curso</v>
          </cell>
          <cell r="G6" t="str">
            <v>Jan</v>
          </cell>
          <cell r="H6" t="str">
            <v>Fev</v>
          </cell>
          <cell r="I6" t="str">
            <v>Mar</v>
          </cell>
          <cell r="J6" t="str">
            <v>Abr</v>
          </cell>
          <cell r="K6" t="str">
            <v>Mai</v>
          </cell>
          <cell r="L6" t="str">
            <v>Jun</v>
          </cell>
          <cell r="M6" t="str">
            <v>Jul</v>
          </cell>
          <cell r="N6" t="str">
            <v>Ago</v>
          </cell>
          <cell r="O6" t="str">
            <v>Set</v>
          </cell>
          <cell r="P6" t="str">
            <v>Out</v>
          </cell>
          <cell r="Q6" t="str">
            <v>Nov</v>
          </cell>
          <cell r="R6" t="str">
            <v>Dez</v>
          </cell>
        </row>
        <row r="7">
          <cell r="B7" t="str">
            <v>CPPE Hidr</v>
          </cell>
          <cell r="E7">
            <v>12115.355489000001</v>
          </cell>
          <cell r="F7">
            <v>7339.1649280000001</v>
          </cell>
          <cell r="G7">
            <v>1222.7413919999999</v>
          </cell>
          <cell r="H7">
            <v>1255.7247949999999</v>
          </cell>
          <cell r="I7">
            <v>947.17409299999974</v>
          </cell>
          <cell r="J7">
            <v>709.29213500000003</v>
          </cell>
          <cell r="K7">
            <v>700.27414000000022</v>
          </cell>
          <cell r="L7">
            <v>493.30435799999987</v>
          </cell>
          <cell r="M7">
            <v>408.10345500000005</v>
          </cell>
          <cell r="N7">
            <v>403.95881099999991</v>
          </cell>
          <cell r="O7">
            <v>586.95901600000013</v>
          </cell>
          <cell r="P7">
            <v>611.63273300000003</v>
          </cell>
        </row>
        <row r="8">
          <cell r="B8" t="str">
            <v>CPPE Term</v>
          </cell>
          <cell r="E8">
            <v>14421.091719999999</v>
          </cell>
          <cell r="F8">
            <v>9532.59339</v>
          </cell>
          <cell r="G8">
            <v>936.63501999999994</v>
          </cell>
          <cell r="H8">
            <v>805.28201000000001</v>
          </cell>
          <cell r="I8">
            <v>951.55513999999994</v>
          </cell>
          <cell r="J8">
            <v>800.66647999999998</v>
          </cell>
          <cell r="K8">
            <v>884.41494999999998</v>
          </cell>
          <cell r="L8">
            <v>1091.26731</v>
          </cell>
          <cell r="M8">
            <v>1222.89355</v>
          </cell>
          <cell r="N8">
            <v>859.0782099999999</v>
          </cell>
          <cell r="O8">
            <v>1050.6197300000001</v>
          </cell>
          <cell r="P8">
            <v>930.18099000000007</v>
          </cell>
        </row>
        <row r="9">
          <cell r="B9" t="str">
            <v xml:space="preserve">  Tapada do Outeiro</v>
          </cell>
          <cell r="E9">
            <v>31.412999999999997</v>
          </cell>
          <cell r="F9">
            <v>6.0896799999999995</v>
          </cell>
          <cell r="G9">
            <v>0</v>
          </cell>
          <cell r="H9">
            <v>0</v>
          </cell>
          <cell r="I9">
            <v>0</v>
          </cell>
          <cell r="J9">
            <v>0</v>
          </cell>
          <cell r="K9">
            <v>0</v>
          </cell>
          <cell r="L9">
            <v>0</v>
          </cell>
          <cell r="M9">
            <v>2.9484299999999997</v>
          </cell>
          <cell r="N9">
            <v>1.1382300000000001</v>
          </cell>
          <cell r="O9">
            <v>2.0030199999999998</v>
          </cell>
          <cell r="P9">
            <v>0</v>
          </cell>
        </row>
        <row r="10">
          <cell r="B10" t="str">
            <v xml:space="preserve">  Carregado</v>
          </cell>
          <cell r="E10">
            <v>1552.1862999999998</v>
          </cell>
          <cell r="F10">
            <v>296.67540000000002</v>
          </cell>
          <cell r="G10">
            <v>23.257099999999998</v>
          </cell>
          <cell r="H10">
            <v>36.447199999999995</v>
          </cell>
          <cell r="I10">
            <v>33.705500000000001</v>
          </cell>
          <cell r="J10">
            <v>21.4863</v>
          </cell>
          <cell r="K10">
            <v>4.798</v>
          </cell>
          <cell r="L10">
            <v>57.360900000000001</v>
          </cell>
          <cell r="M10">
            <v>78.300200000000004</v>
          </cell>
          <cell r="N10">
            <v>3.3254000000000001</v>
          </cell>
          <cell r="O10">
            <v>33.848500000000001</v>
          </cell>
          <cell r="P10">
            <v>4.1463000000000001</v>
          </cell>
        </row>
        <row r="11">
          <cell r="B11" t="str">
            <v xml:space="preserve">  Barreiro</v>
          </cell>
          <cell r="E11">
            <v>211.66151000000002</v>
          </cell>
          <cell r="F11">
            <v>152.46082000000001</v>
          </cell>
          <cell r="G11">
            <v>7.7088799999999997</v>
          </cell>
          <cell r="H11">
            <v>14.627180000000001</v>
          </cell>
          <cell r="I11">
            <v>19.01444</v>
          </cell>
          <cell r="J11">
            <v>8.0721799999999995</v>
          </cell>
          <cell r="K11">
            <v>7.5420600000000002</v>
          </cell>
          <cell r="L11">
            <v>13.71152</v>
          </cell>
          <cell r="M11">
            <v>18.985569999999999</v>
          </cell>
          <cell r="N11">
            <v>13.479379999999999</v>
          </cell>
          <cell r="O11">
            <v>30.149819999999998</v>
          </cell>
          <cell r="P11">
            <v>19.169790000000003</v>
          </cell>
        </row>
        <row r="12">
          <cell r="B12" t="str">
            <v xml:space="preserve">  Setúbal</v>
          </cell>
          <cell r="E12">
            <v>3883.0452000000005</v>
          </cell>
          <cell r="F12">
            <v>1211.4395</v>
          </cell>
          <cell r="G12">
            <v>33.755199999999995</v>
          </cell>
          <cell r="H12">
            <v>25.283799999999999</v>
          </cell>
          <cell r="I12">
            <v>64.020200000000003</v>
          </cell>
          <cell r="J12">
            <v>14.465299999999999</v>
          </cell>
          <cell r="K12">
            <v>1.3386</v>
          </cell>
          <cell r="L12">
            <v>187.43439999999998</v>
          </cell>
          <cell r="M12">
            <v>250.35660000000001</v>
          </cell>
          <cell r="N12">
            <v>140.1831</v>
          </cell>
          <cell r="O12">
            <v>336.18309999999997</v>
          </cell>
          <cell r="P12">
            <v>158.41920000000002</v>
          </cell>
        </row>
        <row r="13">
          <cell r="B13" t="str">
            <v xml:space="preserve">  Sines</v>
          </cell>
          <cell r="E13">
            <v>8691.0837300000003</v>
          </cell>
          <cell r="F13">
            <v>7860.5065999999997</v>
          </cell>
          <cell r="G13">
            <v>871.75559999999996</v>
          </cell>
          <cell r="H13">
            <v>727.27509999999995</v>
          </cell>
          <cell r="I13">
            <v>834.71659999999997</v>
          </cell>
          <cell r="J13">
            <v>756.64149999999995</v>
          </cell>
          <cell r="K13">
            <v>870.73619999999994</v>
          </cell>
          <cell r="L13">
            <v>829.32680000000005</v>
          </cell>
          <cell r="M13">
            <v>872.23559999999998</v>
          </cell>
          <cell r="N13">
            <v>700.952</v>
          </cell>
          <cell r="O13">
            <v>648.42160000000001</v>
          </cell>
          <cell r="P13">
            <v>748.44560000000001</v>
          </cell>
        </row>
        <row r="14">
          <cell r="B14" t="str">
            <v xml:space="preserve">  Turbinas a gás</v>
          </cell>
          <cell r="E14">
            <v>51.701979999999992</v>
          </cell>
          <cell r="F14">
            <v>5.4213899999999988</v>
          </cell>
          <cell r="G14">
            <v>0.15824000000000002</v>
          </cell>
          <cell r="H14">
            <v>1.64873</v>
          </cell>
          <cell r="I14">
            <v>9.8400000000000001E-2</v>
          </cell>
          <cell r="J14">
            <v>1.1999999999999999E-3</v>
          </cell>
          <cell r="K14">
            <v>8.9999999999999992E-5</v>
          </cell>
          <cell r="L14">
            <v>3.4336899999999995</v>
          </cell>
          <cell r="M14">
            <v>6.7149999999999987E-2</v>
          </cell>
          <cell r="N14">
            <v>1E-4</v>
          </cell>
          <cell r="O14">
            <v>1.3690000000000001E-2</v>
          </cell>
          <cell r="P14">
            <v>1E-4</v>
          </cell>
        </row>
        <row r="15">
          <cell r="B15" t="str">
            <v>Tejoenergia</v>
          </cell>
          <cell r="E15">
            <v>4030.3675499999999</v>
          </cell>
          <cell r="F15">
            <v>3599.4881999999998</v>
          </cell>
          <cell r="G15">
            <v>383.29329999999999</v>
          </cell>
          <cell r="H15">
            <v>205.1987</v>
          </cell>
          <cell r="I15">
            <v>345.91919999999999</v>
          </cell>
          <cell r="J15">
            <v>240.7912</v>
          </cell>
          <cell r="K15">
            <v>387.6413</v>
          </cell>
          <cell r="L15">
            <v>415.78280000000001</v>
          </cell>
          <cell r="M15">
            <v>411.18779999999998</v>
          </cell>
          <cell r="N15">
            <v>424.18950000000001</v>
          </cell>
          <cell r="O15">
            <v>411.96719999999999</v>
          </cell>
          <cell r="P15">
            <v>373.5172</v>
          </cell>
        </row>
        <row r="16">
          <cell r="B16" t="str">
            <v>Turbogás</v>
          </cell>
          <cell r="E16">
            <v>5958.3292999999994</v>
          </cell>
          <cell r="F16">
            <v>5122.3226999999988</v>
          </cell>
          <cell r="G16">
            <v>475.48770000000002</v>
          </cell>
          <cell r="H16">
            <v>431.83100000000002</v>
          </cell>
          <cell r="I16">
            <v>543.72590000000002</v>
          </cell>
          <cell r="J16">
            <v>515.68740000000003</v>
          </cell>
          <cell r="K16">
            <v>471.3125</v>
          </cell>
          <cell r="L16">
            <v>614.35380000000009</v>
          </cell>
          <cell r="M16">
            <v>619.29849999999999</v>
          </cell>
          <cell r="N16">
            <v>594.93419999999992</v>
          </cell>
          <cell r="O16">
            <v>484.90540000000004</v>
          </cell>
          <cell r="P16">
            <v>370.78629999999998</v>
          </cell>
        </row>
        <row r="17">
          <cell r="B17" t="str">
            <v>PRE</v>
          </cell>
          <cell r="E17">
            <v>2536.2458073990001</v>
          </cell>
          <cell r="F17">
            <v>3541.7309499999992</v>
          </cell>
          <cell r="G17">
            <v>433.48859299999998</v>
          </cell>
          <cell r="H17">
            <v>389.23559599999999</v>
          </cell>
          <cell r="I17">
            <v>401.61398300000002</v>
          </cell>
          <cell r="J17">
            <v>373.034109</v>
          </cell>
          <cell r="K17">
            <v>317.36821700000002</v>
          </cell>
          <cell r="L17">
            <v>252.00334100000001</v>
          </cell>
          <cell r="M17">
            <v>302.49256200000002</v>
          </cell>
          <cell r="N17">
            <v>319.12513799999999</v>
          </cell>
          <cell r="O17">
            <v>320.78743400000002</v>
          </cell>
          <cell r="P17">
            <v>432.58197699999999</v>
          </cell>
        </row>
        <row r="18">
          <cell r="B18" t="str">
            <v>Importação</v>
          </cell>
          <cell r="E18">
            <v>922.91759999999999</v>
          </cell>
          <cell r="F18">
            <v>1247.4226000000001</v>
          </cell>
          <cell r="G18">
            <v>33.674999999999997</v>
          </cell>
          <cell r="H18">
            <v>31.1249</v>
          </cell>
          <cell r="I18">
            <v>76.642799999999994</v>
          </cell>
          <cell r="J18">
            <v>180.2191</v>
          </cell>
          <cell r="K18">
            <v>80.446299999999994</v>
          </cell>
          <cell r="L18">
            <v>115.4644</v>
          </cell>
          <cell r="M18">
            <v>224.32859999999999</v>
          </cell>
          <cell r="N18">
            <v>168.48480000000001</v>
          </cell>
          <cell r="O18">
            <v>159.42619999999999</v>
          </cell>
          <cell r="P18">
            <v>177.6105</v>
          </cell>
        </row>
        <row r="19">
          <cell r="B19" t="str">
            <v>SENV desvios</v>
          </cell>
          <cell r="E19">
            <v>97.538097999999991</v>
          </cell>
          <cell r="F19">
            <v>200.73314700000003</v>
          </cell>
          <cell r="G19">
            <v>25.337782000000001</v>
          </cell>
          <cell r="H19">
            <v>26.218454000000001</v>
          </cell>
          <cell r="I19">
            <v>21.401793999999999</v>
          </cell>
          <cell r="J19">
            <v>24.586030000000001</v>
          </cell>
          <cell r="K19">
            <v>16.364616000000002</v>
          </cell>
          <cell r="L19">
            <v>12.664251999999999</v>
          </cell>
          <cell r="M19">
            <v>13.716004</v>
          </cell>
          <cell r="N19">
            <v>21.188984999999999</v>
          </cell>
          <cell r="O19">
            <v>11.666198</v>
          </cell>
          <cell r="P19">
            <v>27.589032</v>
          </cell>
        </row>
        <row r="20">
          <cell r="B20" t="str">
            <v>Total</v>
          </cell>
          <cell r="E20">
            <v>40081.845564398995</v>
          </cell>
          <cell r="F20">
            <v>30583.455914999995</v>
          </cell>
          <cell r="G20">
            <v>3510.6587869999998</v>
          </cell>
          <cell r="H20">
            <v>3144.6154549999997</v>
          </cell>
          <cell r="I20">
            <v>3288.0329099999994</v>
          </cell>
          <cell r="J20">
            <v>2844.2764539999998</v>
          </cell>
          <cell r="K20">
            <v>2857.8220230000002</v>
          </cell>
          <cell r="L20">
            <v>2994.8402609999998</v>
          </cell>
          <cell r="M20">
            <v>3202.0204709999998</v>
          </cell>
          <cell r="N20">
            <v>2790.9596439999996</v>
          </cell>
          <cell r="O20">
            <v>3026.3311779999999</v>
          </cell>
          <cell r="P20">
            <v>2923.8987319999997</v>
          </cell>
          <cell r="Q20">
            <v>0</v>
          </cell>
          <cell r="R20">
            <v>0</v>
          </cell>
        </row>
        <row r="41">
          <cell r="B41" t="str">
            <v>Encargos fixos reais da REN (MEur)</v>
          </cell>
        </row>
        <row r="42">
          <cell r="E42" t="str">
            <v>Ano Ant.</v>
          </cell>
          <cell r="F42" t="str">
            <v>Ano Curso</v>
          </cell>
          <cell r="G42" t="str">
            <v>Jan</v>
          </cell>
          <cell r="H42" t="str">
            <v>Fev</v>
          </cell>
          <cell r="I42" t="str">
            <v>Mar</v>
          </cell>
          <cell r="J42" t="str">
            <v>Abr</v>
          </cell>
          <cell r="K42" t="str">
            <v>Mai</v>
          </cell>
          <cell r="L42" t="str">
            <v>Jun</v>
          </cell>
          <cell r="M42" t="str">
            <v>Jul</v>
          </cell>
          <cell r="N42" t="str">
            <v>Ago</v>
          </cell>
          <cell r="O42" t="str">
            <v>Set</v>
          </cell>
          <cell r="P42" t="str">
            <v>Out</v>
          </cell>
          <cell r="Q42" t="str">
            <v>Nov</v>
          </cell>
          <cell r="R42" t="str">
            <v>Dez</v>
          </cell>
        </row>
        <row r="43">
          <cell r="B43" t="str">
            <v>CPPE Hidr</v>
          </cell>
          <cell r="E43">
            <v>471.6241854081664</v>
          </cell>
          <cell r="F43">
            <v>421.17025119000004</v>
          </cell>
          <cell r="G43">
            <v>41.857280190000004</v>
          </cell>
          <cell r="H43">
            <v>41.838229149999997</v>
          </cell>
          <cell r="I43">
            <v>41.724553570000005</v>
          </cell>
          <cell r="J43">
            <v>41.76582917999999</v>
          </cell>
          <cell r="K43">
            <v>42.089527069999995</v>
          </cell>
          <cell r="L43">
            <v>42.378373850000003</v>
          </cell>
          <cell r="M43">
            <v>42.517016189999978</v>
          </cell>
          <cell r="N43">
            <v>42.455865370000012</v>
          </cell>
          <cell r="O43">
            <v>42.317013009999989</v>
          </cell>
          <cell r="P43">
            <v>42.226563610000007</v>
          </cell>
        </row>
        <row r="44">
          <cell r="B44" t="str">
            <v>CPPE Term</v>
          </cell>
          <cell r="E44">
            <v>376.06975638921006</v>
          </cell>
          <cell r="F44">
            <v>319.76264073999999</v>
          </cell>
          <cell r="G44">
            <v>31.626130779999997</v>
          </cell>
          <cell r="H44">
            <v>31.62550074</v>
          </cell>
          <cell r="I44">
            <v>31.682600019999999</v>
          </cell>
          <cell r="J44">
            <v>31.708777210000001</v>
          </cell>
          <cell r="K44">
            <v>32.010708729999998</v>
          </cell>
          <cell r="L44">
            <v>32.318108039999998</v>
          </cell>
          <cell r="M44">
            <v>32.027119630000001</v>
          </cell>
          <cell r="N44">
            <v>32.199963600000004</v>
          </cell>
          <cell r="O44">
            <v>32.294275210000002</v>
          </cell>
          <cell r="P44">
            <v>32.269456779999999</v>
          </cell>
        </row>
        <row r="45">
          <cell r="B45" t="str">
            <v xml:space="preserve">  Tapada do Outeiro</v>
          </cell>
          <cell r="E45">
            <v>8.0630646719519952</v>
          </cell>
          <cell r="F45">
            <v>4.5039096399999998</v>
          </cell>
          <cell r="G45">
            <v>0.50034796999999998</v>
          </cell>
          <cell r="H45">
            <v>0.50385194999999994</v>
          </cell>
          <cell r="I45">
            <v>0.50356319999999999</v>
          </cell>
          <cell r="J45">
            <v>0.50367159000000006</v>
          </cell>
          <cell r="K45">
            <v>0.50537894999999999</v>
          </cell>
          <cell r="L45">
            <v>0.50831770999999992</v>
          </cell>
          <cell r="M45">
            <v>0.20438584000000001</v>
          </cell>
          <cell r="N45">
            <v>0.30181086000000001</v>
          </cell>
          <cell r="O45">
            <v>0.50006377000000002</v>
          </cell>
          <cell r="P45">
            <v>0.47251779999999999</v>
          </cell>
        </row>
        <row r="46">
          <cell r="B46" t="str">
            <v xml:space="preserve">  Carregado</v>
          </cell>
          <cell r="E46">
            <v>89.344922314568507</v>
          </cell>
          <cell r="F46">
            <v>77.898635490000004</v>
          </cell>
          <cell r="G46">
            <v>7.6811329000000006</v>
          </cell>
          <cell r="H46">
            <v>7.7022941200000004</v>
          </cell>
          <cell r="I46">
            <v>7.7044821700000004</v>
          </cell>
          <cell r="J46">
            <v>7.7132932499999995</v>
          </cell>
          <cell r="K46">
            <v>7.7669246299999992</v>
          </cell>
          <cell r="L46">
            <v>7.8626473399999997</v>
          </cell>
          <cell r="M46">
            <v>7.8696064400000001</v>
          </cell>
          <cell r="N46">
            <v>7.8924910899999992</v>
          </cell>
          <cell r="O46">
            <v>7.8588844799999995</v>
          </cell>
          <cell r="P46">
            <v>7.84687907</v>
          </cell>
        </row>
        <row r="47">
          <cell r="B47" t="str">
            <v xml:space="preserve">  Barreiro</v>
          </cell>
          <cell r="E47">
            <v>20.900336784316298</v>
          </cell>
          <cell r="F47">
            <v>19.028397130000002</v>
          </cell>
          <cell r="G47">
            <v>1.9619168199999999</v>
          </cell>
          <cell r="H47">
            <v>1.9034718500000001</v>
          </cell>
          <cell r="I47">
            <v>1.9273401100000001</v>
          </cell>
          <cell r="J47">
            <v>1.8588893800000001</v>
          </cell>
          <cell r="K47">
            <v>1.9196362600000001</v>
          </cell>
          <cell r="L47">
            <v>1.9530772599999999</v>
          </cell>
          <cell r="M47">
            <v>1.8609175099999999</v>
          </cell>
          <cell r="N47">
            <v>1.89174829</v>
          </cell>
          <cell r="O47">
            <v>1.8934819299999999</v>
          </cell>
          <cell r="P47">
            <v>1.8579177199999999</v>
          </cell>
        </row>
        <row r="48">
          <cell r="B48" t="str">
            <v xml:space="preserve">  Setúbal</v>
          </cell>
          <cell r="E48">
            <v>96.063763720164502</v>
          </cell>
          <cell r="F48">
            <v>82.837078579999996</v>
          </cell>
          <cell r="G48">
            <v>8.1034749599999998</v>
          </cell>
          <cell r="H48">
            <v>8.1283762999999993</v>
          </cell>
          <cell r="I48">
            <v>8.1492677399999991</v>
          </cell>
          <cell r="J48">
            <v>8.1804238700000003</v>
          </cell>
          <cell r="K48">
            <v>8.255060030000001</v>
          </cell>
          <cell r="L48">
            <v>8.3281853199999993</v>
          </cell>
          <cell r="M48">
            <v>8.3882659700000008</v>
          </cell>
          <cell r="N48">
            <v>8.4124551600000004</v>
          </cell>
          <cell r="O48">
            <v>8.4099784499999988</v>
          </cell>
          <cell r="P48">
            <v>8.4815907799999994</v>
          </cell>
        </row>
        <row r="49">
          <cell r="B49" t="str">
            <v xml:space="preserve">  Sines</v>
          </cell>
          <cell r="E49">
            <v>149.65241877036345</v>
          </cell>
          <cell r="F49">
            <v>130.06722944000001</v>
          </cell>
          <cell r="G49">
            <v>12.842246519999998</v>
          </cell>
          <cell r="H49">
            <v>12.850305149999999</v>
          </cell>
          <cell r="I49">
            <v>12.861404220000001</v>
          </cell>
          <cell r="J49">
            <v>12.91478648</v>
          </cell>
          <cell r="K49">
            <v>13.01895494</v>
          </cell>
          <cell r="L49">
            <v>13.119617499999999</v>
          </cell>
          <cell r="M49">
            <v>13.156017780000001</v>
          </cell>
          <cell r="N49">
            <v>13.153892760000002</v>
          </cell>
          <cell r="O49">
            <v>13.086658920000001</v>
          </cell>
          <cell r="P49">
            <v>13.06334517</v>
          </cell>
        </row>
        <row r="50">
          <cell r="B50" t="str">
            <v xml:space="preserve">  Turbinas a gás</v>
          </cell>
          <cell r="E50">
            <v>12.045250127845291</v>
          </cell>
          <cell r="F50">
            <v>5.4273904599999998</v>
          </cell>
          <cell r="G50">
            <v>0.53701160999999997</v>
          </cell>
          <cell r="H50">
            <v>0.53720137000000001</v>
          </cell>
          <cell r="I50">
            <v>0.53654257999999999</v>
          </cell>
          <cell r="J50">
            <v>0.53771263999999996</v>
          </cell>
          <cell r="K50">
            <v>0.54475391999999989</v>
          </cell>
          <cell r="L50">
            <v>0.54626291000000005</v>
          </cell>
          <cell r="M50">
            <v>0.54792608999999992</v>
          </cell>
          <cell r="N50">
            <v>0.54756543999999996</v>
          </cell>
          <cell r="O50">
            <v>0.54520765999999998</v>
          </cell>
          <cell r="P50">
            <v>0.54720623999999995</v>
          </cell>
        </row>
        <row r="51">
          <cell r="B51" t="str">
            <v>TejoEnergia</v>
          </cell>
          <cell r="E51">
            <v>164.91319107936908</v>
          </cell>
          <cell r="F51">
            <v>128.06114694999999</v>
          </cell>
          <cell r="G51">
            <v>12.696653659999999</v>
          </cell>
          <cell r="H51">
            <v>12.678234509999999</v>
          </cell>
          <cell r="I51">
            <v>12.800732389999999</v>
          </cell>
          <cell r="J51">
            <v>12.598009529999999</v>
          </cell>
          <cell r="K51">
            <v>12.58052734</v>
          </cell>
          <cell r="L51">
            <v>12.970943169999998</v>
          </cell>
          <cell r="M51">
            <v>12.93242302</v>
          </cell>
          <cell r="N51">
            <v>12.92026779</v>
          </cell>
          <cell r="O51">
            <v>12.892409990000001</v>
          </cell>
          <cell r="P51">
            <v>12.990945550000001</v>
          </cell>
        </row>
        <row r="52">
          <cell r="B52" t="str">
            <v>Turbogás</v>
          </cell>
          <cell r="E52">
            <v>91.290870896140305</v>
          </cell>
          <cell r="F52">
            <v>85.497331519999989</v>
          </cell>
          <cell r="G52">
            <v>8.5080112200000002</v>
          </cell>
          <cell r="H52">
            <v>8.5042262899999983</v>
          </cell>
          <cell r="I52">
            <v>8.4245192499999995</v>
          </cell>
          <cell r="J52">
            <v>8.4848045899999995</v>
          </cell>
          <cell r="K52">
            <v>8.6170463599999998</v>
          </cell>
          <cell r="L52">
            <v>8.6513575700000001</v>
          </cell>
          <cell r="M52">
            <v>8.6347476300000015</v>
          </cell>
          <cell r="N52">
            <v>8.6777900199999998</v>
          </cell>
          <cell r="O52">
            <v>8.5728431900000004</v>
          </cell>
          <cell r="P52">
            <v>8.4219853999999987</v>
          </cell>
        </row>
        <row r="53">
          <cell r="B53" t="str">
            <v>PRE</v>
          </cell>
        </row>
        <row r="54">
          <cell r="B54" t="str">
            <v>Importação</v>
          </cell>
        </row>
        <row r="55">
          <cell r="B55" t="str">
            <v>SENV desvios</v>
          </cell>
        </row>
        <row r="56">
          <cell r="B56" t="str">
            <v>Total</v>
          </cell>
          <cell r="E56">
            <v>1103.8980037728859</v>
          </cell>
          <cell r="F56">
            <v>954.49137040000005</v>
          </cell>
          <cell r="G56">
            <v>94.68807584999999</v>
          </cell>
          <cell r="H56">
            <v>94.646190689999997</v>
          </cell>
          <cell r="I56">
            <v>94.632405230000003</v>
          </cell>
          <cell r="J56">
            <v>94.557420509999986</v>
          </cell>
          <cell r="K56">
            <v>95.2978095</v>
          </cell>
          <cell r="L56">
            <v>96.318782630000001</v>
          </cell>
          <cell r="M56">
            <v>96.111306469999988</v>
          </cell>
          <cell r="N56">
            <v>96.253886780000016</v>
          </cell>
          <cell r="O56">
            <v>96.076541399999996</v>
          </cell>
          <cell r="P56">
            <v>95.908951340000016</v>
          </cell>
          <cell r="Q56">
            <v>0</v>
          </cell>
          <cell r="R56">
            <v>0</v>
          </cell>
        </row>
        <row r="59">
          <cell r="B59" t="str">
            <v>Encargos variáveis reais da REN (MEur)</v>
          </cell>
        </row>
        <row r="60">
          <cell r="E60" t="str">
            <v>Ano Ant.</v>
          </cell>
          <cell r="F60" t="str">
            <v>Ano Curso</v>
          </cell>
          <cell r="G60" t="str">
            <v>Jan</v>
          </cell>
          <cell r="H60" t="str">
            <v>Fev</v>
          </cell>
          <cell r="I60" t="str">
            <v>Mar</v>
          </cell>
          <cell r="J60" t="str">
            <v>Abr</v>
          </cell>
          <cell r="K60" t="str">
            <v>Mai</v>
          </cell>
          <cell r="L60" t="str">
            <v>Jun</v>
          </cell>
          <cell r="M60" t="str">
            <v>Jul</v>
          </cell>
          <cell r="N60" t="str">
            <v>Ago</v>
          </cell>
          <cell r="O60" t="str">
            <v>Set</v>
          </cell>
          <cell r="P60" t="str">
            <v>Out</v>
          </cell>
          <cell r="Q60" t="str">
            <v>Nov</v>
          </cell>
          <cell r="R60" t="str">
            <v>Dez</v>
          </cell>
        </row>
        <row r="61">
          <cell r="B61" t="str">
            <v>CPPE Hidr</v>
          </cell>
          <cell r="G61">
            <v>0</v>
          </cell>
          <cell r="H61">
            <v>0</v>
          </cell>
          <cell r="I61">
            <v>0</v>
          </cell>
          <cell r="J61">
            <v>0</v>
          </cell>
          <cell r="K61">
            <v>0</v>
          </cell>
          <cell r="L61">
            <v>0</v>
          </cell>
          <cell r="M61">
            <v>0</v>
          </cell>
          <cell r="N61">
            <v>0</v>
          </cell>
          <cell r="O61">
            <v>0</v>
          </cell>
          <cell r="P61">
            <v>0</v>
          </cell>
        </row>
        <row r="62">
          <cell r="B62" t="str">
            <v>CPPE Term</v>
          </cell>
          <cell r="E62">
            <v>359.9459042239381</v>
          </cell>
          <cell r="F62">
            <v>224.65593293000003</v>
          </cell>
          <cell r="G62">
            <v>18.21162992</v>
          </cell>
          <cell r="H62">
            <v>18.745146680000001</v>
          </cell>
          <cell r="I62">
            <v>20.565516260000003</v>
          </cell>
          <cell r="J62">
            <v>16.731725230000002</v>
          </cell>
          <cell r="K62">
            <v>17.784021279999997</v>
          </cell>
          <cell r="L62">
            <v>27.424691580000001</v>
          </cell>
          <cell r="M62">
            <v>31.315891920000006</v>
          </cell>
          <cell r="N62">
            <v>19.84096267</v>
          </cell>
          <cell r="O62">
            <v>28.755475350000001</v>
          </cell>
          <cell r="P62">
            <v>25.280872039999995</v>
          </cell>
        </row>
        <row r="63">
          <cell r="B63" t="str">
            <v xml:space="preserve">  Tapada do Outeiro</v>
          </cell>
          <cell r="E63">
            <v>1.4745201252674056</v>
          </cell>
          <cell r="F63">
            <v>0.34685763000000003</v>
          </cell>
          <cell r="G63">
            <v>0</v>
          </cell>
          <cell r="H63">
            <v>0</v>
          </cell>
          <cell r="I63">
            <v>0</v>
          </cell>
          <cell r="J63">
            <v>0</v>
          </cell>
          <cell r="K63">
            <v>0</v>
          </cell>
          <cell r="L63">
            <v>0</v>
          </cell>
          <cell r="M63">
            <v>0.17221367000000004</v>
          </cell>
          <cell r="N63">
            <v>6.0091380000000007E-2</v>
          </cell>
          <cell r="O63">
            <v>0.11455258</v>
          </cell>
          <cell r="P63">
            <v>0</v>
          </cell>
        </row>
        <row r="64">
          <cell r="B64" t="str">
            <v xml:space="preserve">  Carregado</v>
          </cell>
          <cell r="E64">
            <v>59.369152545806109</v>
          </cell>
          <cell r="F64">
            <v>15.117547550000001</v>
          </cell>
          <cell r="G64">
            <v>1.2389632000000002</v>
          </cell>
          <cell r="H64">
            <v>1.8720553599999998</v>
          </cell>
          <cell r="I64">
            <v>1.5990853100000002</v>
          </cell>
          <cell r="J64">
            <v>1.1567459200000001</v>
          </cell>
          <cell r="K64">
            <v>0.33486537999999993</v>
          </cell>
          <cell r="L64">
            <v>2.7914736600000003</v>
          </cell>
          <cell r="M64">
            <v>3.9637528999999998</v>
          </cell>
          <cell r="N64">
            <v>0.17939637999999999</v>
          </cell>
          <cell r="O64">
            <v>1.7746779700000002</v>
          </cell>
          <cell r="P64">
            <v>0.20653147000000002</v>
          </cell>
        </row>
        <row r="65">
          <cell r="B65" t="str">
            <v xml:space="preserve">  Barreiro</v>
          </cell>
          <cell r="E65">
            <v>8.180599778090901</v>
          </cell>
          <cell r="F65">
            <v>6.8261893000000002</v>
          </cell>
          <cell r="G65">
            <v>0.37920855999999992</v>
          </cell>
          <cell r="H65">
            <v>0.66803013</v>
          </cell>
          <cell r="I65">
            <v>0.82749304000000001</v>
          </cell>
          <cell r="J65">
            <v>0.41702943999999997</v>
          </cell>
          <cell r="K65">
            <v>0.37946238999999998</v>
          </cell>
          <cell r="L65">
            <v>0.59782674999999996</v>
          </cell>
          <cell r="M65">
            <v>0.80060948999999981</v>
          </cell>
          <cell r="N65">
            <v>0.61678475999999993</v>
          </cell>
          <cell r="O65">
            <v>1.2636002800000001</v>
          </cell>
          <cell r="P65">
            <v>0.87614446000000001</v>
          </cell>
        </row>
        <row r="66">
          <cell r="B66" t="str">
            <v xml:space="preserve">  Setúbal</v>
          </cell>
          <cell r="E66">
            <v>123.72726064717152</v>
          </cell>
          <cell r="F66">
            <v>47.570189690000007</v>
          </cell>
          <cell r="G66">
            <v>1.3759592999999997</v>
          </cell>
          <cell r="H66">
            <v>1.0605703800000001</v>
          </cell>
          <cell r="I66">
            <v>2.5744105600000005</v>
          </cell>
          <cell r="J66">
            <v>0.6110727600000001</v>
          </cell>
          <cell r="K66">
            <v>7.4393620000000008E-2</v>
          </cell>
          <cell r="L66">
            <v>7.3729573300000011</v>
          </cell>
          <cell r="M66">
            <v>9.9327735700000019</v>
          </cell>
          <cell r="N66">
            <v>5.6113655399999995</v>
          </cell>
          <cell r="O66">
            <v>12.544302440000001</v>
          </cell>
          <cell r="P66">
            <v>6.41238419</v>
          </cell>
        </row>
        <row r="67">
          <cell r="B67" t="str">
            <v xml:space="preserve">  Sines</v>
          </cell>
          <cell r="E67">
            <v>156.31491968207212</v>
          </cell>
          <cell r="F67">
            <v>153.62758685000003</v>
          </cell>
          <cell r="G67">
            <v>15.15325281</v>
          </cell>
          <cell r="H67">
            <v>14.72356782</v>
          </cell>
          <cell r="I67">
            <v>15.515835279999999</v>
          </cell>
          <cell r="J67">
            <v>14.519069200000002</v>
          </cell>
          <cell r="K67">
            <v>16.982740289999999</v>
          </cell>
          <cell r="L67">
            <v>16.180215180000001</v>
          </cell>
          <cell r="M67">
            <v>16.418522980000002</v>
          </cell>
          <cell r="N67">
            <v>13.345583769999999</v>
          </cell>
          <cell r="O67">
            <v>13.032079479999998</v>
          </cell>
          <cell r="P67">
            <v>17.756720039999998</v>
          </cell>
        </row>
        <row r="68">
          <cell r="B68" t="str">
            <v xml:space="preserve">  Turbinas a gás</v>
          </cell>
          <cell r="E68">
            <v>10.879451445530073</v>
          </cell>
          <cell r="F68">
            <v>1.1675619100000001</v>
          </cell>
          <cell r="G68">
            <v>6.4246049999999999E-2</v>
          </cell>
          <cell r="H68">
            <v>0.42092299</v>
          </cell>
          <cell r="I68">
            <v>4.8692070000000004E-2</v>
          </cell>
          <cell r="J68">
            <v>2.7807909999999998E-2</v>
          </cell>
          <cell r="K68">
            <v>1.2559599999999997E-2</v>
          </cell>
          <cell r="L68">
            <v>0.48221866000000008</v>
          </cell>
          <cell r="M68">
            <v>2.8019310000000002E-2</v>
          </cell>
          <cell r="N68">
            <v>2.7740839999999999E-2</v>
          </cell>
          <cell r="O68">
            <v>2.6262600000000001E-2</v>
          </cell>
          <cell r="P68">
            <v>2.9091880000000001E-2</v>
          </cell>
        </row>
        <row r="69">
          <cell r="B69" t="str">
            <v>TejoEnergia</v>
          </cell>
          <cell r="E69">
            <v>86.170638195096402</v>
          </cell>
          <cell r="F69">
            <v>77.879359300000004</v>
          </cell>
          <cell r="G69">
            <v>7.7686886800000003</v>
          </cell>
          <cell r="H69">
            <v>4.1789760600000001</v>
          </cell>
          <cell r="I69">
            <v>7.2234452500000002</v>
          </cell>
          <cell r="J69">
            <v>5.0994969700000006</v>
          </cell>
          <cell r="K69">
            <v>8.1712344699999999</v>
          </cell>
          <cell r="L69">
            <v>8.8831167799999999</v>
          </cell>
          <cell r="M69">
            <v>8.5399539700000009</v>
          </cell>
          <cell r="N69">
            <v>8.7456567599999993</v>
          </cell>
          <cell r="O69">
            <v>9.1269240699999994</v>
          </cell>
          <cell r="P69">
            <v>10.141866289999999</v>
          </cell>
        </row>
        <row r="70">
          <cell r="B70" t="str">
            <v>Turbogás</v>
          </cell>
          <cell r="E70">
            <v>214.65050657648217</v>
          </cell>
          <cell r="F70">
            <v>158.99306128000003</v>
          </cell>
          <cell r="G70">
            <v>13.743486120000002</v>
          </cell>
          <cell r="H70">
            <v>12.658084140000001</v>
          </cell>
          <cell r="I70">
            <v>16.2666434</v>
          </cell>
          <cell r="J70">
            <v>16.175385080000002</v>
          </cell>
          <cell r="K70">
            <v>13.160820339999999</v>
          </cell>
          <cell r="L70">
            <v>18.590763980000006</v>
          </cell>
          <cell r="M70">
            <v>19.459176900000003</v>
          </cell>
          <cell r="N70">
            <v>19.213990600000002</v>
          </cell>
          <cell r="O70">
            <v>15.483247500000001</v>
          </cell>
          <cell r="P70">
            <v>14.241463220000002</v>
          </cell>
        </row>
        <row r="71">
          <cell r="B71" t="str">
            <v>PRE</v>
          </cell>
          <cell r="E71">
            <v>153.52540063365581</v>
          </cell>
          <cell r="F71">
            <v>283.51675557999999</v>
          </cell>
          <cell r="G71">
            <v>34.432496860000001</v>
          </cell>
          <cell r="H71">
            <v>30.702029609999997</v>
          </cell>
          <cell r="I71">
            <v>31.628891460000002</v>
          </cell>
          <cell r="J71">
            <v>29.57323907</v>
          </cell>
          <cell r="K71">
            <v>25.121323239999999</v>
          </cell>
          <cell r="L71">
            <v>20.394497509999997</v>
          </cell>
          <cell r="M71">
            <v>24.559868290000001</v>
          </cell>
          <cell r="N71">
            <v>26.044014350000001</v>
          </cell>
          <cell r="O71">
            <v>25.907091909999995</v>
          </cell>
          <cell r="P71">
            <v>35.153303280000003</v>
          </cell>
        </row>
        <row r="72">
          <cell r="B72" t="str">
            <v>Importação</v>
          </cell>
          <cell r="E72">
            <v>21.263441121000003</v>
          </cell>
          <cell r="F72">
            <v>25.506930040000004</v>
          </cell>
          <cell r="G72">
            <v>0.35646138399999999</v>
          </cell>
          <cell r="H72">
            <v>0.38501991999999996</v>
          </cell>
          <cell r="I72">
            <v>1.3395417029999999</v>
          </cell>
          <cell r="J72">
            <v>3.5043463880000001</v>
          </cell>
          <cell r="K72">
            <v>1.4647625049999999</v>
          </cell>
          <cell r="L72">
            <v>2.342464659</v>
          </cell>
          <cell r="M72">
            <v>4.8372902819999997</v>
          </cell>
          <cell r="N72">
            <v>3.5978890069999996</v>
          </cell>
          <cell r="O72">
            <v>3.7355944909999996</v>
          </cell>
          <cell r="P72">
            <v>3.9435597010000003</v>
          </cell>
        </row>
        <row r="73">
          <cell r="B73" t="str">
            <v>SENV desvios</v>
          </cell>
          <cell r="E73">
            <v>3.3977809473484699</v>
          </cell>
          <cell r="F73">
            <v>5.5345970000000007</v>
          </cell>
          <cell r="G73">
            <v>0.66466999999999998</v>
          </cell>
          <cell r="H73">
            <v>0.778061</v>
          </cell>
          <cell r="I73">
            <v>0.60550800000000005</v>
          </cell>
          <cell r="J73">
            <v>0.57147900000000007</v>
          </cell>
          <cell r="K73">
            <v>0.45600299999999999</v>
          </cell>
          <cell r="L73">
            <v>0.35370400000000002</v>
          </cell>
          <cell r="M73">
            <v>0.341997</v>
          </cell>
          <cell r="N73">
            <v>0.59914000000000001</v>
          </cell>
          <cell r="O73">
            <v>0.36416699999999996</v>
          </cell>
          <cell r="P73">
            <v>0.79986800000000002</v>
          </cell>
        </row>
        <row r="74">
          <cell r="B74" t="str">
            <v>Outros (Aquisições ao SENV)</v>
          </cell>
          <cell r="F74">
            <v>0</v>
          </cell>
        </row>
        <row r="75">
          <cell r="B75" t="str">
            <v>Total</v>
          </cell>
          <cell r="E75">
            <v>838.95367169752103</v>
          </cell>
          <cell r="F75">
            <v>776.0866361300001</v>
          </cell>
          <cell r="G75">
            <v>75.177432964000005</v>
          </cell>
          <cell r="H75">
            <v>67.447317409999997</v>
          </cell>
          <cell r="I75">
            <v>77.629546073</v>
          </cell>
          <cell r="J75">
            <v>71.655671737999995</v>
          </cell>
          <cell r="K75">
            <v>66.158164834999994</v>
          </cell>
          <cell r="L75">
            <v>77.989238509000003</v>
          </cell>
          <cell r="M75">
            <v>89.054178362000016</v>
          </cell>
          <cell r="N75">
            <v>78.041653387000011</v>
          </cell>
          <cell r="O75">
            <v>83.37250032099999</v>
          </cell>
          <cell r="P75">
            <v>89.560932530999992</v>
          </cell>
          <cell r="Q75">
            <v>0</v>
          </cell>
          <cell r="R75">
            <v>0</v>
          </cell>
        </row>
      </sheetData>
      <sheetData sheetId="15" refreshError="1"/>
      <sheetData sheetId="16" refreshError="1"/>
      <sheetData sheetId="17" refreshError="1">
        <row r="12">
          <cell r="B12" t="str">
            <v>Vendas da REN reais (GWh)</v>
          </cell>
        </row>
        <row r="13">
          <cell r="E13" t="str">
            <v>Ano Ant.</v>
          </cell>
          <cell r="F13" t="str">
            <v>Ano Curso</v>
          </cell>
          <cell r="G13" t="str">
            <v>Jan</v>
          </cell>
          <cell r="H13" t="str">
            <v>Fev</v>
          </cell>
          <cell r="I13" t="str">
            <v>Mar</v>
          </cell>
          <cell r="J13" t="str">
            <v>Abr</v>
          </cell>
          <cell r="K13" t="str">
            <v>Mai</v>
          </cell>
          <cell r="L13" t="str">
            <v>Jun</v>
          </cell>
          <cell r="M13" t="str">
            <v>Jul</v>
          </cell>
          <cell r="N13" t="str">
            <v>Ago</v>
          </cell>
          <cell r="O13" t="str">
            <v>Set</v>
          </cell>
          <cell r="P13" t="str">
            <v>Out</v>
          </cell>
          <cell r="Q13" t="str">
            <v>Nov</v>
          </cell>
          <cell r="R13" t="str">
            <v>Dez</v>
          </cell>
        </row>
        <row r="14">
          <cell r="B14" t="str">
            <v>TEP</v>
          </cell>
          <cell r="E14">
            <v>34392.593614999998</v>
          </cell>
          <cell r="F14">
            <v>28241.049145000001</v>
          </cell>
          <cell r="G14">
            <v>3231.7260930000002</v>
          </cell>
          <cell r="H14">
            <v>2927.2607830000002</v>
          </cell>
          <cell r="I14">
            <v>2985.75065</v>
          </cell>
          <cell r="J14">
            <v>2725.4491889999999</v>
          </cell>
          <cell r="K14">
            <v>2717.3166209999999</v>
          </cell>
          <cell r="L14">
            <v>2776.565576</v>
          </cell>
          <cell r="M14">
            <v>2916.2032450000002</v>
          </cell>
          <cell r="N14">
            <v>2592.1540479999999</v>
          </cell>
          <cell r="O14">
            <v>2693.9434470000001</v>
          </cell>
          <cell r="P14">
            <v>2674.6794930000001</v>
          </cell>
        </row>
        <row r="15">
          <cell r="B15" t="str">
            <v>UGS</v>
          </cell>
          <cell r="E15">
            <v>39246.228690820462</v>
          </cell>
          <cell r="F15">
            <v>36609.215795000004</v>
          </cell>
          <cell r="G15">
            <v>4031.878764</v>
          </cell>
          <cell r="H15">
            <v>3758.1768900000002</v>
          </cell>
          <cell r="I15">
            <v>3827.6651510000002</v>
          </cell>
          <cell r="J15">
            <v>3494.9455130000001</v>
          </cell>
          <cell r="K15">
            <v>3567.7069369999999</v>
          </cell>
          <cell r="L15">
            <v>3587.8500979999999</v>
          </cell>
          <cell r="M15">
            <v>3744.7273270000001</v>
          </cell>
          <cell r="N15">
            <v>3415.7198020000001</v>
          </cell>
          <cell r="O15">
            <v>3567.4332039999999</v>
          </cell>
          <cell r="P15">
            <v>3613.1121090000001</v>
          </cell>
        </row>
        <row r="16">
          <cell r="B16" t="str">
            <v>URT</v>
          </cell>
          <cell r="E16">
            <v>39246.228690820462</v>
          </cell>
          <cell r="F16">
            <v>36609.215795000004</v>
          </cell>
          <cell r="G16">
            <v>4031.878764</v>
          </cell>
          <cell r="H16">
            <v>3758.1768900000002</v>
          </cell>
          <cell r="I16">
            <v>3827.6651510000002</v>
          </cell>
          <cell r="J16">
            <v>3494.9455130000001</v>
          </cell>
          <cell r="K16">
            <v>3567.7069369999999</v>
          </cell>
          <cell r="L16">
            <v>3587.8500979999999</v>
          </cell>
          <cell r="M16">
            <v>3744.7273270000001</v>
          </cell>
          <cell r="N16">
            <v>3415.7198020000001</v>
          </cell>
          <cell r="O16">
            <v>3567.4332039999999</v>
          </cell>
          <cell r="P16">
            <v>3613.1121090000001</v>
          </cell>
          <cell r="Q16">
            <v>0</v>
          </cell>
          <cell r="R16">
            <v>0</v>
          </cell>
        </row>
        <row r="18">
          <cell r="B18" t="str">
            <v>Prod.SEP</v>
          </cell>
          <cell r="E18">
            <v>119.11558600000001</v>
          </cell>
          <cell r="F18">
            <v>83.985638000000023</v>
          </cell>
          <cell r="G18">
            <v>9.2142970000000002</v>
          </cell>
          <cell r="H18">
            <v>12.080769</v>
          </cell>
          <cell r="I18">
            <v>8.6531869999999991</v>
          </cell>
          <cell r="J18">
            <v>9.9466380000000001</v>
          </cell>
          <cell r="K18">
            <v>7.6561629999999994</v>
          </cell>
          <cell r="L18">
            <v>8.3328659999999992</v>
          </cell>
          <cell r="M18">
            <v>7.6227079999999994</v>
          </cell>
          <cell r="N18">
            <v>5.5428930000000003</v>
          </cell>
          <cell r="O18">
            <v>5.3725270000000007</v>
          </cell>
          <cell r="P18">
            <v>9.5635900000000014</v>
          </cell>
          <cell r="Q18">
            <v>0</v>
          </cell>
          <cell r="R18">
            <v>0</v>
          </cell>
        </row>
        <row r="19">
          <cell r="B19" t="str">
            <v>CPPE</v>
          </cell>
          <cell r="E19">
            <v>103.37728600000001</v>
          </cell>
          <cell r="F19">
            <v>72.736437999999993</v>
          </cell>
          <cell r="G19">
            <v>8.2528970000000008</v>
          </cell>
          <cell r="H19">
            <v>9.3058689999999995</v>
          </cell>
          <cell r="I19">
            <v>7.7792869999999992</v>
          </cell>
          <cell r="J19">
            <v>7.860538</v>
          </cell>
          <cell r="K19">
            <v>6.7968630000000001</v>
          </cell>
          <cell r="L19">
            <v>8.1323659999999993</v>
          </cell>
          <cell r="M19">
            <v>7.1279079999999988</v>
          </cell>
          <cell r="N19">
            <v>5.1432929999999999</v>
          </cell>
          <cell r="O19">
            <v>5.079727000000001</v>
          </cell>
          <cell r="P19">
            <v>7.2576900000000002</v>
          </cell>
        </row>
        <row r="20">
          <cell r="B20" t="str">
            <v>Tejo Energia</v>
          </cell>
          <cell r="E20">
            <v>8.7169999999999987</v>
          </cell>
          <cell r="F20">
            <v>5.4102000000000015</v>
          </cell>
          <cell r="G20">
            <v>0.25030000000000002</v>
          </cell>
          <cell r="H20">
            <v>2.2056</v>
          </cell>
          <cell r="I20">
            <v>0.60070000000000001</v>
          </cell>
          <cell r="J20">
            <v>1.6031</v>
          </cell>
          <cell r="K20">
            <v>0.16059999999999999</v>
          </cell>
          <cell r="L20">
            <v>0</v>
          </cell>
          <cell r="M20">
            <v>0.2041</v>
          </cell>
          <cell r="N20">
            <v>5.28E-2</v>
          </cell>
          <cell r="O20">
            <v>7.7399999999999997E-2</v>
          </cell>
          <cell r="P20">
            <v>0.25559999999999999</v>
          </cell>
        </row>
        <row r="21">
          <cell r="B21" t="str">
            <v>Turbogás</v>
          </cell>
          <cell r="E21">
            <v>7.0212999999999992</v>
          </cell>
          <cell r="F21">
            <v>5.8390000000000004</v>
          </cell>
          <cell r="G21">
            <v>0.71109999999999995</v>
          </cell>
          <cell r="H21">
            <v>0.56930000000000003</v>
          </cell>
          <cell r="I21">
            <v>0.2732</v>
          </cell>
          <cell r="J21">
            <v>0.48299999999999998</v>
          </cell>
          <cell r="K21">
            <v>0.69869999999999999</v>
          </cell>
          <cell r="L21">
            <v>0.20050000000000001</v>
          </cell>
          <cell r="M21">
            <v>0.29070000000000001</v>
          </cell>
          <cell r="N21">
            <v>0.3468</v>
          </cell>
          <cell r="O21">
            <v>0.21540000000000001</v>
          </cell>
          <cell r="P21">
            <v>2.0503</v>
          </cell>
        </row>
        <row r="23">
          <cell r="B23" t="str">
            <v>Exportação</v>
          </cell>
          <cell r="E23">
            <v>1063.9834000000001</v>
          </cell>
          <cell r="F23">
            <v>766.36770000000013</v>
          </cell>
          <cell r="G23">
            <v>85.13</v>
          </cell>
          <cell r="H23">
            <v>73.775899999999993</v>
          </cell>
          <cell r="I23">
            <v>123.44280000000001</v>
          </cell>
          <cell r="J23">
            <v>48.438099999999999</v>
          </cell>
          <cell r="K23">
            <v>64.969300000000004</v>
          </cell>
          <cell r="L23">
            <v>36.740400000000001</v>
          </cell>
          <cell r="M23">
            <v>74.289599999999993</v>
          </cell>
          <cell r="N23">
            <v>45.220799999999997</v>
          </cell>
          <cell r="O23">
            <v>121.0063</v>
          </cell>
          <cell r="P23">
            <v>93.354500000000002</v>
          </cell>
        </row>
        <row r="24">
          <cell r="B24" t="str">
            <v>Bombagem</v>
          </cell>
          <cell r="E24">
            <v>484.943578</v>
          </cell>
          <cell r="F24">
            <v>377.35554000000002</v>
          </cell>
          <cell r="G24">
            <v>36.479489999999998</v>
          </cell>
          <cell r="H24">
            <v>14.27036</v>
          </cell>
          <cell r="I24">
            <v>24.44481</v>
          </cell>
          <cell r="J24">
            <v>24.484110000000001</v>
          </cell>
          <cell r="K24">
            <v>27.278260000000003</v>
          </cell>
          <cell r="L24">
            <v>49.307919999999996</v>
          </cell>
          <cell r="M24">
            <v>74.278790000000015</v>
          </cell>
          <cell r="N24">
            <v>52.929919999999996</v>
          </cell>
          <cell r="O24">
            <v>45.599710000000009</v>
          </cell>
          <cell r="P24">
            <v>28.282169999999997</v>
          </cell>
        </row>
        <row r="25">
          <cell r="B25" t="str">
            <v>SENV</v>
          </cell>
          <cell r="E25">
            <v>374.61890500000015</v>
          </cell>
          <cell r="F25">
            <v>764.76330399999995</v>
          </cell>
          <cell r="G25">
            <v>113.066282</v>
          </cell>
          <cell r="H25">
            <v>164.48044999999999</v>
          </cell>
          <cell r="I25">
            <v>35.012687999999997</v>
          </cell>
          <cell r="J25">
            <v>37.012573000000003</v>
          </cell>
          <cell r="K25">
            <v>48.374628000000001</v>
          </cell>
          <cell r="L25">
            <v>85.343769999999992</v>
          </cell>
          <cell r="M25">
            <v>39.469868000000005</v>
          </cell>
          <cell r="N25">
            <v>59.903180000000006</v>
          </cell>
          <cell r="O25">
            <v>138.19751199999999</v>
          </cell>
          <cell r="P25">
            <v>43.902352999999998</v>
          </cell>
        </row>
        <row r="26">
          <cell r="B26" t="str">
            <v>Total</v>
          </cell>
          <cell r="E26">
            <v>36435.255083999997</v>
          </cell>
          <cell r="F26">
            <v>30233.521327000017</v>
          </cell>
          <cell r="G26">
            <v>3475.6161619999984</v>
          </cell>
          <cell r="H26">
            <v>3191.8682619999986</v>
          </cell>
          <cell r="I26">
            <v>3177.3041350000021</v>
          </cell>
          <cell r="J26">
            <v>2845.3306099999995</v>
          </cell>
          <cell r="K26">
            <v>2865.594971999999</v>
          </cell>
          <cell r="L26">
            <v>2956.2905319999991</v>
          </cell>
          <cell r="M26">
            <v>3111.8642110000005</v>
          </cell>
          <cell r="N26">
            <v>2755.7508409999969</v>
          </cell>
          <cell r="O26">
            <v>3004.1194959999993</v>
          </cell>
          <cell r="P26">
            <v>2849.7821060000019</v>
          </cell>
          <cell r="Q26">
            <v>0</v>
          </cell>
          <cell r="R26">
            <v>0</v>
          </cell>
        </row>
        <row r="83">
          <cell r="B83" t="str">
            <v>Consumo de combustíveis real</v>
          </cell>
        </row>
        <row r="84">
          <cell r="E84" t="str">
            <v>Total 2001</v>
          </cell>
          <cell r="F84" t="str">
            <v>Ano Curso</v>
          </cell>
          <cell r="G84" t="str">
            <v>Jan</v>
          </cell>
          <cell r="H84" t="str">
            <v>Fev</v>
          </cell>
          <cell r="I84" t="str">
            <v>Mar</v>
          </cell>
          <cell r="J84" t="str">
            <v>Abr</v>
          </cell>
          <cell r="K84" t="str">
            <v>Mai</v>
          </cell>
          <cell r="L84" t="str">
            <v>Jun</v>
          </cell>
          <cell r="M84" t="str">
            <v>Jul</v>
          </cell>
          <cell r="N84" t="str">
            <v>Ago</v>
          </cell>
          <cell r="O84" t="str">
            <v>Set</v>
          </cell>
          <cell r="P84" t="str">
            <v>Out</v>
          </cell>
          <cell r="Q84" t="str">
            <v>Nov</v>
          </cell>
          <cell r="R84" t="str">
            <v>Dez</v>
          </cell>
        </row>
        <row r="85">
          <cell r="B85" t="str">
            <v>TO g n</v>
          </cell>
          <cell r="D85" t="str">
            <v>hm3</v>
          </cell>
          <cell r="E85">
            <v>1006505.432</v>
          </cell>
          <cell r="F85">
            <v>865841.04300000006</v>
          </cell>
          <cell r="G85">
            <v>81134.278999999995</v>
          </cell>
          <cell r="H85">
            <v>72704.773000000001</v>
          </cell>
          <cell r="I85">
            <v>91568.231</v>
          </cell>
          <cell r="J85">
            <v>86730.301999999996</v>
          </cell>
          <cell r="K85">
            <v>79947.482000000004</v>
          </cell>
          <cell r="L85">
            <v>102713.28200000001</v>
          </cell>
          <cell r="M85">
            <v>103981.005</v>
          </cell>
          <cell r="N85">
            <v>101205.295</v>
          </cell>
          <cell r="O85">
            <v>81793.77</v>
          </cell>
          <cell r="P85">
            <v>64062.624000000003</v>
          </cell>
        </row>
        <row r="86">
          <cell r="B86" t="str">
            <v>TO fuel</v>
          </cell>
          <cell r="D86" t="str">
            <v>kt</v>
          </cell>
          <cell r="E86">
            <v>9223.31</v>
          </cell>
          <cell r="F86">
            <v>1869.83</v>
          </cell>
          <cell r="G86">
            <v>0</v>
          </cell>
          <cell r="H86">
            <v>0</v>
          </cell>
          <cell r="I86">
            <v>0</v>
          </cell>
          <cell r="J86">
            <v>0</v>
          </cell>
          <cell r="K86">
            <v>0</v>
          </cell>
          <cell r="L86">
            <v>0</v>
          </cell>
          <cell r="M86">
            <v>885.54</v>
          </cell>
          <cell r="N86">
            <v>352.39</v>
          </cell>
          <cell r="O86">
            <v>631.9</v>
          </cell>
          <cell r="P86">
            <v>0</v>
          </cell>
        </row>
        <row r="87">
          <cell r="B87" t="str">
            <v>Cg fuel</v>
          </cell>
          <cell r="D87" t="str">
            <v>kt</v>
          </cell>
          <cell r="E87">
            <v>323849.04600000003</v>
          </cell>
          <cell r="F87">
            <v>16577.433000000001</v>
          </cell>
          <cell r="G87">
            <v>63</v>
          </cell>
          <cell r="H87">
            <v>752.84100000000001</v>
          </cell>
          <cell r="I87">
            <v>630.48200000000008</v>
          </cell>
          <cell r="J87">
            <v>114.49900000000001</v>
          </cell>
          <cell r="K87">
            <v>456.43300000000005</v>
          </cell>
          <cell r="L87">
            <v>3755.663</v>
          </cell>
          <cell r="M87">
            <v>6109.2870000000003</v>
          </cell>
          <cell r="N87">
            <v>500.46700000000004</v>
          </cell>
          <cell r="O87">
            <v>3147.78</v>
          </cell>
          <cell r="P87">
            <v>1046.981</v>
          </cell>
        </row>
        <row r="88">
          <cell r="B88" t="str">
            <v>Cg g n</v>
          </cell>
          <cell r="D88" t="str">
            <v>hm3</v>
          </cell>
          <cell r="E88">
            <v>59972.472000000002</v>
          </cell>
          <cell r="F88">
            <v>64997.018000000004</v>
          </cell>
          <cell r="G88">
            <v>6649.9890000000005</v>
          </cell>
          <cell r="H88">
            <v>9584.4840000000004</v>
          </cell>
          <cell r="I88">
            <v>8217.5480000000007</v>
          </cell>
          <cell r="J88">
            <v>5627.9670000000006</v>
          </cell>
          <cell r="K88">
            <v>1063.0990000000002</v>
          </cell>
          <cell r="L88">
            <v>11358.112000000001</v>
          </cell>
          <cell r="M88">
            <v>15162.978000000001</v>
          </cell>
          <cell r="N88">
            <v>669.47</v>
          </cell>
          <cell r="O88">
            <v>6423.1510000000007</v>
          </cell>
          <cell r="P88">
            <v>240.22</v>
          </cell>
        </row>
        <row r="89">
          <cell r="B89" t="str">
            <v>Bar fuel</v>
          </cell>
          <cell r="D89" t="str">
            <v>kt</v>
          </cell>
          <cell r="E89">
            <v>104387.577</v>
          </cell>
          <cell r="F89">
            <v>81614.453999999998</v>
          </cell>
          <cell r="G89">
            <v>6550.2850000000008</v>
          </cell>
          <cell r="H89">
            <v>7765.8950000000004</v>
          </cell>
          <cell r="I89">
            <v>9184.1640000000007</v>
          </cell>
          <cell r="J89">
            <v>6206.6970000000001</v>
          </cell>
          <cell r="K89">
            <v>6357.8190000000004</v>
          </cell>
          <cell r="L89">
            <v>7922.317</v>
          </cell>
          <cell r="M89">
            <v>8676.0360000000001</v>
          </cell>
          <cell r="N89">
            <v>7814.4480000000003</v>
          </cell>
          <cell r="O89">
            <v>11839.052</v>
          </cell>
          <cell r="P89">
            <v>9297.741</v>
          </cell>
        </row>
        <row r="90">
          <cell r="B90" t="str">
            <v>Set fuel</v>
          </cell>
          <cell r="D90" t="str">
            <v>kt</v>
          </cell>
          <cell r="E90">
            <v>924797.91200000001</v>
          </cell>
          <cell r="F90">
            <v>300068.61600000004</v>
          </cell>
          <cell r="G90">
            <v>9908.5680000000011</v>
          </cell>
          <cell r="H90">
            <v>6579.1469999999999</v>
          </cell>
          <cell r="I90">
            <v>16873.703000000001</v>
          </cell>
          <cell r="J90">
            <v>4443.93</v>
          </cell>
          <cell r="K90">
            <v>922.23099999999999</v>
          </cell>
          <cell r="L90">
            <v>46762.328000000001</v>
          </cell>
          <cell r="M90">
            <v>60065.938000000002</v>
          </cell>
          <cell r="N90">
            <v>35896.415000000001</v>
          </cell>
          <cell r="O90">
            <v>79656.442999999999</v>
          </cell>
          <cell r="P90">
            <v>38959.913</v>
          </cell>
        </row>
        <row r="91">
          <cell r="B91" t="str">
            <v>Sines carv</v>
          </cell>
          <cell r="D91" t="str">
            <v>ktec</v>
          </cell>
          <cell r="E91">
            <v>3262984.074</v>
          </cell>
          <cell r="F91">
            <v>2988915.1</v>
          </cell>
          <cell r="G91">
            <v>334844.79999999999</v>
          </cell>
          <cell r="H91">
            <v>280680.462</v>
          </cell>
          <cell r="I91">
            <v>314821.5</v>
          </cell>
          <cell r="J91">
            <v>289327.59999999998</v>
          </cell>
          <cell r="K91">
            <v>326558.48</v>
          </cell>
          <cell r="L91">
            <v>300259.90000000002</v>
          </cell>
          <cell r="M91">
            <v>331871</v>
          </cell>
          <cell r="N91">
            <v>269516.3</v>
          </cell>
          <cell r="O91">
            <v>254238.538</v>
          </cell>
          <cell r="P91">
            <v>286796.52</v>
          </cell>
        </row>
        <row r="92">
          <cell r="B92" t="str">
            <v>Pego carv</v>
          </cell>
          <cell r="D92" t="str">
            <v>ktec</v>
          </cell>
          <cell r="E92">
            <v>1524979</v>
          </cell>
          <cell r="F92">
            <v>1356405</v>
          </cell>
          <cell r="G92">
            <v>144150</v>
          </cell>
          <cell r="H92">
            <v>79035</v>
          </cell>
          <cell r="I92">
            <v>131667</v>
          </cell>
          <cell r="J92">
            <v>91826</v>
          </cell>
          <cell r="K92">
            <v>146011</v>
          </cell>
          <cell r="L92">
            <v>155527</v>
          </cell>
          <cell r="M92">
            <v>154470</v>
          </cell>
          <cell r="N92">
            <v>158073</v>
          </cell>
          <cell r="O92">
            <v>153981</v>
          </cell>
          <cell r="P92">
            <v>141665</v>
          </cell>
        </row>
        <row r="93">
          <cell r="B93" t="str">
            <v>Turb gás gasól</v>
          </cell>
          <cell r="D93" t="str">
            <v>kl</v>
          </cell>
          <cell r="E93">
            <v>20901.586000000003</v>
          </cell>
          <cell r="F93">
            <v>2058.5830000000005</v>
          </cell>
          <cell r="G93">
            <v>57.51</v>
          </cell>
          <cell r="H93">
            <v>629.62200000000007</v>
          </cell>
          <cell r="I93">
            <v>47.048000000000002</v>
          </cell>
          <cell r="J93">
            <v>2.6870000000000003</v>
          </cell>
          <cell r="K93">
            <v>0.26900000000000002</v>
          </cell>
          <cell r="L93">
            <v>1254.643</v>
          </cell>
          <cell r="M93">
            <v>49.919000000000004</v>
          </cell>
          <cell r="N93">
            <v>0.32500000000000001</v>
          </cell>
          <cell r="O93">
            <v>15.943000000000001</v>
          </cell>
          <cell r="P93">
            <v>0.61699999999999999</v>
          </cell>
        </row>
      </sheetData>
      <sheetData sheetId="18" refreshError="1">
        <row r="19">
          <cell r="G19" t="str">
            <v>Jan</v>
          </cell>
          <cell r="H19" t="str">
            <v>Fev</v>
          </cell>
          <cell r="I19" t="str">
            <v>Mar</v>
          </cell>
          <cell r="J19" t="str">
            <v>Abr</v>
          </cell>
          <cell r="K19" t="str">
            <v>Mai</v>
          </cell>
          <cell r="L19" t="str">
            <v>Jun</v>
          </cell>
          <cell r="M19" t="str">
            <v>Jul</v>
          </cell>
          <cell r="N19" t="str">
            <v>Ago</v>
          </cell>
          <cell r="O19" t="str">
            <v>Set</v>
          </cell>
          <cell r="P19" t="str">
            <v>Out</v>
          </cell>
          <cell r="Q19" t="str">
            <v>Nov</v>
          </cell>
          <cell r="R19" t="str">
            <v>Dez</v>
          </cell>
        </row>
        <row r="20">
          <cell r="B20" t="str">
            <v>Consumo SEP+SENV</v>
          </cell>
          <cell r="G20">
            <v>4092.8233730000002</v>
          </cell>
          <cell r="H20">
            <v>3737.4788040000003</v>
          </cell>
          <cell r="I20">
            <v>3967.4022370000002</v>
          </cell>
          <cell r="J20">
            <v>3519.266697</v>
          </cell>
          <cell r="K20">
            <v>3587.2889060000002</v>
          </cell>
          <cell r="L20">
            <v>3652.0522590000005</v>
          </cell>
          <cell r="M20">
            <v>3859.3167090000006</v>
          </cell>
          <cell r="N20">
            <v>3475.3211659999997</v>
          </cell>
          <cell r="O20">
            <v>3621.4381439999988</v>
          </cell>
          <cell r="P20">
            <v>3719.2385250000002</v>
          </cell>
          <cell r="Q20">
            <v>0</v>
          </cell>
          <cell r="R20">
            <v>0</v>
          </cell>
        </row>
        <row r="21">
          <cell r="B21" t="str">
            <v>Consumo acumulado</v>
          </cell>
          <cell r="G21">
            <v>4092.8233730000002</v>
          </cell>
          <cell r="H21">
            <v>7830.3021770000005</v>
          </cell>
          <cell r="I21">
            <v>11797.704414</v>
          </cell>
          <cell r="J21">
            <v>15316.971110999999</v>
          </cell>
          <cell r="K21">
            <v>18904.260017000001</v>
          </cell>
          <cell r="L21">
            <v>22556.312276000001</v>
          </cell>
          <cell r="M21">
            <v>26415.628985000003</v>
          </cell>
          <cell r="N21">
            <v>29890.950151000005</v>
          </cell>
          <cell r="O21">
            <v>33512.388295000004</v>
          </cell>
          <cell r="P21">
            <v>37231.626820000005</v>
          </cell>
          <cell r="Q21">
            <v>37231.626820000005</v>
          </cell>
          <cell r="R21">
            <v>37231.626820000005</v>
          </cell>
        </row>
        <row r="22">
          <cell r="B22" t="str">
            <v>Orçamento acumulado</v>
          </cell>
          <cell r="G22">
            <v>4169.1507085372596</v>
          </cell>
          <cell r="H22">
            <v>7939.1137020424403</v>
          </cell>
          <cell r="I22">
            <v>11766.839989797934</v>
          </cell>
          <cell r="J22">
            <v>15179.326693733738</v>
          </cell>
          <cell r="K22">
            <v>18733.233876696166</v>
          </cell>
          <cell r="L22">
            <v>22203.13237410591</v>
          </cell>
          <cell r="M22">
            <v>25974.970038418403</v>
          </cell>
          <cell r="N22">
            <v>29440.416192660781</v>
          </cell>
          <cell r="O22">
            <v>33022.912105434727</v>
          </cell>
          <cell r="P22">
            <v>36679.809015873878</v>
          </cell>
          <cell r="Q22">
            <v>40449.30334167723</v>
          </cell>
          <cell r="R22">
            <v>44500.115455502899</v>
          </cell>
        </row>
        <row r="23">
          <cell r="B23" t="str">
            <v>Desvio acumulado</v>
          </cell>
          <cell r="G23">
            <v>-76.327335537259387</v>
          </cell>
          <cell r="H23">
            <v>-108.81152504243983</v>
          </cell>
          <cell r="I23">
            <v>30.864424202065493</v>
          </cell>
          <cell r="J23">
            <v>137.64441726626137</v>
          </cell>
          <cell r="K23">
            <v>171.02614030383484</v>
          </cell>
          <cell r="L23">
            <v>353.17990189409102</v>
          </cell>
          <cell r="M23">
            <v>440.65894658159959</v>
          </cell>
          <cell r="N23">
            <v>450.53395833922332</v>
          </cell>
          <cell r="O23">
            <v>489.47618956527731</v>
          </cell>
          <cell r="P23">
            <v>551.81780412612716</v>
          </cell>
          <cell r="Q23">
            <v>-3217.6765216772255</v>
          </cell>
          <cell r="R23">
            <v>-7268.4886355028939</v>
          </cell>
        </row>
        <row r="27">
          <cell r="G27" t="str">
            <v>Jan</v>
          </cell>
          <cell r="H27" t="str">
            <v>Fev</v>
          </cell>
          <cell r="I27" t="str">
            <v>Mar</v>
          </cell>
          <cell r="J27" t="str">
            <v>Abr</v>
          </cell>
          <cell r="K27" t="str">
            <v>Mai</v>
          </cell>
          <cell r="L27" t="str">
            <v>Jun</v>
          </cell>
          <cell r="M27" t="str">
            <v>Jul</v>
          </cell>
          <cell r="N27" t="str">
            <v>Ago</v>
          </cell>
          <cell r="O27" t="str">
            <v>Set</v>
          </cell>
          <cell r="P27" t="str">
            <v>Out</v>
          </cell>
          <cell r="Q27" t="str">
            <v>Nov</v>
          </cell>
          <cell r="R27" t="str">
            <v>Dez</v>
          </cell>
        </row>
        <row r="28">
          <cell r="B28" t="str">
            <v>Consumo SEP+SENV</v>
          </cell>
          <cell r="G28">
            <v>1.557116489546595E-2</v>
          </cell>
          <cell r="H28">
            <v>4.3801055515878096E-2</v>
          </cell>
          <cell r="I28">
            <v>0.12679682316489305</v>
          </cell>
          <cell r="J28">
            <v>7.6538000858316524E-2</v>
          </cell>
          <cell r="K28">
            <v>5.0253196340634521E-2</v>
          </cell>
          <cell r="L28">
            <v>8.092770858221443E-2</v>
          </cell>
          <cell r="M28">
            <v>5.574687290151914E-2</v>
          </cell>
          <cell r="N28">
            <v>2.4409304875448568E-2</v>
          </cell>
          <cell r="O28">
            <v>3.3783231119570711E-2</v>
          </cell>
          <cell r="P28">
            <v>2.3042194364442992E-2</v>
          </cell>
          <cell r="Q28">
            <v>-1</v>
          </cell>
          <cell r="R28">
            <v>-1</v>
          </cell>
        </row>
        <row r="29">
          <cell r="B29" t="str">
            <v>Consumo acumulado</v>
          </cell>
          <cell r="G29">
            <v>1.557116489546595E-2</v>
          </cell>
          <cell r="H29">
            <v>2.8852594882936566E-2</v>
          </cell>
          <cell r="I29">
            <v>5.9832434423652714E-2</v>
          </cell>
          <cell r="J29">
            <v>6.362470699348699E-2</v>
          </cell>
          <cell r="K29">
            <v>6.1061205521275141E-2</v>
          </cell>
          <cell r="L29">
            <v>6.4228061915766022E-2</v>
          </cell>
          <cell r="M29">
            <v>6.2980472480743233E-2</v>
          </cell>
          <cell r="N29">
            <v>5.8347361240964846E-2</v>
          </cell>
          <cell r="O29">
            <v>5.563678197239641E-2</v>
          </cell>
          <cell r="P29">
            <v>5.2287679399574349E-2</v>
          </cell>
          <cell r="Q29">
            <v>-4.7031893218270393E-2</v>
          </cell>
          <cell r="R29">
            <v>-0.13553590408795879</v>
          </cell>
        </row>
        <row r="32">
          <cell r="G32" t="str">
            <v>Jan</v>
          </cell>
          <cell r="H32" t="str">
            <v>Fev</v>
          </cell>
          <cell r="I32" t="str">
            <v>Mar</v>
          </cell>
          <cell r="J32" t="str">
            <v>Abr</v>
          </cell>
          <cell r="K32" t="str">
            <v>Mai</v>
          </cell>
          <cell r="L32" t="str">
            <v>Jun</v>
          </cell>
          <cell r="M32" t="str">
            <v>Jul</v>
          </cell>
          <cell r="N32" t="str">
            <v>Ago</v>
          </cell>
          <cell r="O32" t="str">
            <v>Set</v>
          </cell>
          <cell r="P32" t="str">
            <v>Out</v>
          </cell>
          <cell r="Q32" t="str">
            <v>Nov</v>
          </cell>
          <cell r="R32" t="str">
            <v>Dez</v>
          </cell>
        </row>
        <row r="33">
          <cell r="B33" t="str">
            <v>Soma 12 meses n</v>
          </cell>
          <cell r="G33">
            <v>43131.779119999999</v>
          </cell>
          <cell r="H33">
            <v>43288.615056999995</v>
          </cell>
          <cell r="I33">
            <v>43735.061114999997</v>
          </cell>
          <cell r="J33">
            <v>43985.268387999997</v>
          </cell>
          <cell r="K33">
            <v>44156.915314999998</v>
          </cell>
          <cell r="L33">
            <v>44430.339909999995</v>
          </cell>
          <cell r="M33">
            <v>44634.124400000001</v>
          </cell>
          <cell r="N33">
            <v>44716.933267000008</v>
          </cell>
          <cell r="O33">
            <v>44835.279046000003</v>
          </cell>
          <cell r="P33">
            <v>44919.048237000003</v>
          </cell>
          <cell r="Q33">
            <v>41231.531474000003</v>
          </cell>
          <cell r="R33">
            <v>37231.626820000005</v>
          </cell>
        </row>
        <row r="34">
          <cell r="B34" t="str">
            <v>Soma 12 meses n-1</v>
          </cell>
          <cell r="G34">
            <v>40883.244480999994</v>
          </cell>
          <cell r="H34">
            <v>41234.655348</v>
          </cell>
          <cell r="I34">
            <v>41298.592527000001</v>
          </cell>
          <cell r="J34">
            <v>41352.821950999998</v>
          </cell>
          <cell r="K34">
            <v>41515.827929999999</v>
          </cell>
          <cell r="L34">
            <v>41694.608593999998</v>
          </cell>
          <cell r="M34">
            <v>41850.173813000001</v>
          </cell>
          <cell r="N34">
            <v>42139.462111999994</v>
          </cell>
          <cell r="O34">
            <v>42391.368476999996</v>
          </cell>
          <cell r="P34">
            <v>42557.358810999998</v>
          </cell>
          <cell r="Q34">
            <v>42758.001573999994</v>
          </cell>
          <cell r="R34">
            <v>43069.026227999995</v>
          </cell>
        </row>
        <row r="35">
          <cell r="B35" t="str">
            <v>Taxa de crescimento</v>
          </cell>
          <cell r="G35">
            <v>5.4998928474108366E-2</v>
          </cell>
          <cell r="H35">
            <v>4.9811492097256549E-2</v>
          </cell>
          <cell r="I35">
            <v>5.8996407357153613E-2</v>
          </cell>
          <cell r="J35">
            <v>6.3658205481581076E-2</v>
          </cell>
          <cell r="K35">
            <v>6.3616396846358114E-2</v>
          </cell>
          <cell r="L35">
            <v>6.5613550726404402E-2</v>
          </cell>
          <cell r="M35">
            <v>6.6521840493174222E-2</v>
          </cell>
          <cell r="N35">
            <v>6.1165259968186225E-2</v>
          </cell>
          <cell r="O35">
            <v>5.7651136464867525E-2</v>
          </cell>
          <cell r="P35">
            <v>5.5494266843213236E-2</v>
          </cell>
          <cell r="Q35">
            <v>-3.570022086645408E-2</v>
          </cell>
          <cell r="R35">
            <v>-0.13553590408795879</v>
          </cell>
        </row>
      </sheetData>
      <sheetData sheetId="19" refreshError="1"/>
      <sheetData sheetId="20" refreshError="1"/>
      <sheetData sheetId="21" refreshError="1"/>
      <sheetData sheetId="22" refreshError="1"/>
      <sheetData sheetId="23" refreshError="1"/>
      <sheetData sheetId="24" refreshError="1">
        <row r="5">
          <cell r="W5">
            <v>0.33765322533525105</v>
          </cell>
        </row>
        <row r="6">
          <cell r="W6">
            <v>0.41843220128845138</v>
          </cell>
        </row>
        <row r="7">
          <cell r="W7">
            <v>0.50978315023298237</v>
          </cell>
        </row>
        <row r="8">
          <cell r="W8">
            <v>1.9616183852741651</v>
          </cell>
        </row>
        <row r="9">
          <cell r="W9">
            <v>0.58392071318737682</v>
          </cell>
        </row>
        <row r="10">
          <cell r="W10">
            <v>0.18233011261219959</v>
          </cell>
        </row>
        <row r="13">
          <cell r="W13">
            <v>3.6411102222313245E-2</v>
          </cell>
        </row>
        <row r="14">
          <cell r="W14">
            <v>6.0784596062543446E-2</v>
          </cell>
        </row>
        <row r="15">
          <cell r="W15">
            <v>2.4612461877317329E-2</v>
          </cell>
        </row>
        <row r="18">
          <cell r="W18">
            <v>2.2649143011695898</v>
          </cell>
        </row>
        <row r="19">
          <cell r="W19">
            <v>1.354798878134823</v>
          </cell>
        </row>
        <row r="20">
          <cell r="W20">
            <v>3.0685033542960771</v>
          </cell>
        </row>
        <row r="54">
          <cell r="Z54">
            <v>666.72256318324639</v>
          </cell>
        </row>
        <row r="58">
          <cell r="Z58">
            <v>213.4472332167536</v>
          </cell>
        </row>
        <row r="62">
          <cell r="Z62">
            <v>880.1697964</v>
          </cell>
        </row>
      </sheetData>
      <sheetData sheetId="25" refreshError="1">
        <row r="38">
          <cell r="V38">
            <v>6.0784596062543446E-2</v>
          </cell>
        </row>
        <row r="39">
          <cell r="V39">
            <v>0.72238469468738009</v>
          </cell>
        </row>
        <row r="40">
          <cell r="V40">
            <v>16.336280463121678</v>
          </cell>
        </row>
      </sheetData>
      <sheetData sheetId="26" refreshError="1">
        <row r="5">
          <cell r="B5" t="str">
            <v>RETURN ON EQUITY</v>
          </cell>
          <cell r="D5" t="str">
            <v>Real</v>
          </cell>
        </row>
        <row r="6">
          <cell r="D6" t="str">
            <v>Jan</v>
          </cell>
          <cell r="E6" t="str">
            <v>Fev</v>
          </cell>
          <cell r="F6" t="str">
            <v>Mar</v>
          </cell>
          <cell r="G6" t="str">
            <v>Abr</v>
          </cell>
          <cell r="H6" t="str">
            <v>Mai</v>
          </cell>
          <cell r="I6" t="str">
            <v>Jun</v>
          </cell>
          <cell r="J6" t="str">
            <v>Jul</v>
          </cell>
          <cell r="K6" t="str">
            <v>Ago</v>
          </cell>
          <cell r="L6" t="str">
            <v>Set</v>
          </cell>
          <cell r="M6" t="str">
            <v>Out</v>
          </cell>
          <cell r="N6" t="str">
            <v>Nov</v>
          </cell>
          <cell r="O6" t="str">
            <v>Dez</v>
          </cell>
        </row>
        <row r="7">
          <cell r="B7" t="str">
            <v>1 - Rendibilidade Operacional do Activo</v>
          </cell>
          <cell r="D7">
            <v>3.7562670877462579E-3</v>
          </cell>
          <cell r="E7">
            <v>7.4659409951815196E-3</v>
          </cell>
          <cell r="F7">
            <v>1.1576967017775767E-2</v>
          </cell>
          <cell r="G7">
            <v>1.5552903872830032E-2</v>
          </cell>
          <cell r="H7">
            <v>1.7755399382125368E-2</v>
          </cell>
          <cell r="I7">
            <v>2.1229609915621634E-2</v>
          </cell>
          <cell r="J7">
            <v>2.498137259247379E-2</v>
          </cell>
          <cell r="K7">
            <v>2.799039685189092E-2</v>
          </cell>
          <cell r="L7">
            <v>3.1511472818478235E-2</v>
          </cell>
          <cell r="M7">
            <v>3.5553767891673776E-2</v>
          </cell>
          <cell r="N7" t="e">
            <v>#DIV/0!</v>
          </cell>
          <cell r="O7" t="e">
            <v>#DIV/0!</v>
          </cell>
        </row>
        <row r="8">
          <cell r="B8" t="str">
            <v>2 - Efeito Aditivo dos Proveitos Financ.</v>
          </cell>
          <cell r="D8">
            <v>1.8583919026929273E-5</v>
          </cell>
          <cell r="E8">
            <v>3.5958384203527524E-5</v>
          </cell>
          <cell r="F8">
            <v>1.0628811081080054E-4</v>
          </cell>
          <cell r="G8">
            <v>1.3721746113760526E-4</v>
          </cell>
          <cell r="H8">
            <v>1.6700868359969712E-4</v>
          </cell>
          <cell r="I8">
            <v>2.3971910817374579E-4</v>
          </cell>
          <cell r="J8">
            <v>2.7175582328726073E-4</v>
          </cell>
          <cell r="K8">
            <v>3.1031739085576708E-4</v>
          </cell>
          <cell r="L8">
            <v>4.2437682529431489E-4</v>
          </cell>
          <cell r="M8">
            <v>4.5226289374670413E-4</v>
          </cell>
          <cell r="N8">
            <v>7.4404194984096731E-3</v>
          </cell>
          <cell r="O8">
            <v>7.4404194984096731E-3</v>
          </cell>
        </row>
        <row r="9">
          <cell r="B9" t="str">
            <v>3 - ROA (inclui Proveitos Financeiros)</v>
          </cell>
          <cell r="D9">
            <v>3.7748510067731871E-3</v>
          </cell>
          <cell r="E9">
            <v>7.5018993793850471E-3</v>
          </cell>
          <cell r="F9">
            <v>1.1683255128586569E-2</v>
          </cell>
          <cell r="G9">
            <v>1.5690121333967636E-2</v>
          </cell>
          <cell r="H9">
            <v>1.7922408065725065E-2</v>
          </cell>
          <cell r="I9">
            <v>2.1469329023795381E-2</v>
          </cell>
          <cell r="J9">
            <v>2.525312841576105E-2</v>
          </cell>
          <cell r="K9">
            <v>2.8300714242746688E-2</v>
          </cell>
          <cell r="L9">
            <v>3.1935849643772551E-2</v>
          </cell>
          <cell r="M9">
            <v>3.600603078542048E-2</v>
          </cell>
          <cell r="N9" t="e">
            <v>#DIV/0!</v>
          </cell>
          <cell r="O9" t="e">
            <v>#DIV/0!</v>
          </cell>
        </row>
        <row r="11">
          <cell r="B11" t="str">
            <v>4 - Spread Margin</v>
          </cell>
          <cell r="D11">
            <v>2.4344066772398801E-3</v>
          </cell>
          <cell r="E11">
            <v>4.8780635418428217E-3</v>
          </cell>
          <cell r="F11">
            <v>7.6568776443370658E-3</v>
          </cell>
          <cell r="G11">
            <v>1.0488938620633681E-2</v>
          </cell>
          <cell r="H11">
            <v>1.1248342356119809E-2</v>
          </cell>
          <cell r="I11">
            <v>1.3308298690856087E-2</v>
          </cell>
          <cell r="J11">
            <v>1.5976500602138732E-2</v>
          </cell>
          <cell r="K11">
            <v>1.7760851924214394E-2</v>
          </cell>
          <cell r="L11">
            <v>1.9646662684979777E-2</v>
          </cell>
          <cell r="M11">
            <v>2.2221137674107185E-2</v>
          </cell>
          <cell r="N11" t="e">
            <v>#DIV/0!</v>
          </cell>
          <cell r="O11" t="e">
            <v>#DIV/0!</v>
          </cell>
        </row>
        <row r="12">
          <cell r="B12" t="str">
            <v xml:space="preserve">5 - Debt to Equity Ratio </v>
          </cell>
          <cell r="D12">
            <v>1.7566803978823333</v>
          </cell>
          <cell r="E12">
            <v>1.7456712398679717</v>
          </cell>
          <cell r="F12">
            <v>1.7348732749781157</v>
          </cell>
          <cell r="G12">
            <v>1.9011333872296328</v>
          </cell>
          <cell r="H12">
            <v>1.9066980421862074</v>
          </cell>
          <cell r="I12">
            <v>1.9187290826030556</v>
          </cell>
          <cell r="J12">
            <v>1.9431689621733894</v>
          </cell>
          <cell r="K12">
            <v>1.9454703366854427</v>
          </cell>
          <cell r="L12">
            <v>1.9646821223548265</v>
          </cell>
          <cell r="M12">
            <v>1.9616183852741651</v>
          </cell>
          <cell r="N12">
            <v>0</v>
          </cell>
          <cell r="O12">
            <v>0</v>
          </cell>
        </row>
        <row r="13">
          <cell r="B13" t="str">
            <v>6 - Efeito Aditivo de Alavanca Financeira (RFL)</v>
          </cell>
          <cell r="D13">
            <v>4.2764744903811616E-3</v>
          </cell>
          <cell r="E13">
            <v>8.5154952312435084E-3</v>
          </cell>
          <cell r="F13">
            <v>1.3283712394937764E-2</v>
          </cell>
          <cell r="G13">
            <v>1.9940871408289023E-2</v>
          </cell>
          <cell r="H13">
            <v>2.1447192348253832E-2</v>
          </cell>
          <cell r="I13">
            <v>2.5535019738113746E-2</v>
          </cell>
          <cell r="J13">
            <v>3.104504009422045E-2</v>
          </cell>
          <cell r="K13">
            <v>3.4553210572821666E-2</v>
          </cell>
          <cell r="L13">
            <v>3.8599446941115445E-2</v>
          </cell>
          <cell r="M13">
            <v>4.3589392203237057E-2</v>
          </cell>
          <cell r="N13" t="e">
            <v>#DIV/0!</v>
          </cell>
          <cell r="O13" t="e">
            <v>#DIV/0!</v>
          </cell>
        </row>
        <row r="15">
          <cell r="B15" t="str">
            <v>7 - RENDIBILIDADE CORRENTE DOS CAPITAIS PRÓPRIOS</v>
          </cell>
          <cell r="D15">
            <v>8.0513254971543487E-3</v>
          </cell>
          <cell r="E15">
            <v>1.6017394610628555E-2</v>
          </cell>
          <cell r="F15">
            <v>2.4966967523524335E-2</v>
          </cell>
          <cell r="G15">
            <v>3.5630992742256659E-2</v>
          </cell>
          <cell r="H15">
            <v>3.9369600413978897E-2</v>
          </cell>
          <cell r="I15">
            <v>4.7004348761909127E-2</v>
          </cell>
          <cell r="J15">
            <v>5.6298168509981497E-2</v>
          </cell>
          <cell r="K15">
            <v>6.2853924815568354E-2</v>
          </cell>
          <cell r="L15">
            <v>7.0535296584887996E-2</v>
          </cell>
          <cell r="M15">
            <v>7.9595422988657544E-2</v>
          </cell>
          <cell r="N15" t="e">
            <v>#DIV/0!</v>
          </cell>
          <cell r="O15" t="e">
            <v>#DIV/0!</v>
          </cell>
        </row>
        <row r="17">
          <cell r="B17" t="str">
            <v>8 - EFEITO DOS RESULTADOS EVENTUAIS</v>
          </cell>
          <cell r="D17">
            <v>1.0439029342411978</v>
          </cell>
          <cell r="E17">
            <v>1.043308651380821</v>
          </cell>
          <cell r="F17">
            <v>1.0386566163116138</v>
          </cell>
          <cell r="G17">
            <v>1.0189140810445481</v>
          </cell>
          <cell r="H17">
            <v>1.0690639218189042</v>
          </cell>
          <cell r="I17">
            <v>1.0570526848960116</v>
          </cell>
          <cell r="J17">
            <v>1.0515200082053582</v>
          </cell>
          <cell r="K17">
            <v>1.0502232036033763</v>
          </cell>
          <cell r="L17">
            <v>1.0469453556339727</v>
          </cell>
          <cell r="M17">
            <v>1.0427858679912734</v>
          </cell>
          <cell r="N17">
            <v>1.0427858679912734</v>
          </cell>
          <cell r="O17">
            <v>1.0427858679912734</v>
          </cell>
        </row>
        <row r="19">
          <cell r="B19" t="str">
            <v>9 - EFEITO FISCAL</v>
          </cell>
          <cell r="D19">
            <v>0.72674824413711814</v>
          </cell>
          <cell r="E19">
            <v>0.72671284818603699</v>
          </cell>
          <cell r="F19">
            <v>0.72656147591299691</v>
          </cell>
          <cell r="G19">
            <v>0.72645774334433322</v>
          </cell>
          <cell r="H19">
            <v>0.72653557382932488</v>
          </cell>
          <cell r="I19">
            <v>0.72651393904848427</v>
          </cell>
          <cell r="J19">
            <v>0.73397234932166833</v>
          </cell>
          <cell r="K19">
            <v>0.73347517685773844</v>
          </cell>
          <cell r="L19">
            <v>0.73292575968151086</v>
          </cell>
          <cell r="M19">
            <v>0.73233586416999652</v>
          </cell>
          <cell r="N19">
            <v>0.73233586416999652</v>
          </cell>
          <cell r="O19">
            <v>0.73233586416999652</v>
          </cell>
        </row>
        <row r="21">
          <cell r="B21" t="str">
            <v>10 - ROE (Return On Equity)</v>
          </cell>
          <cell r="D21">
            <v>6.108175321846398E-3</v>
          </cell>
          <cell r="E21">
            <v>1.2144161172116051E-2</v>
          </cell>
          <cell r="F21">
            <v>1.8841269214374727E-2</v>
          </cell>
          <cell r="G21">
            <v>2.6373990420171012E-2</v>
          </cell>
          <cell r="H21">
            <v>3.0578879261275539E-2</v>
          </cell>
          <cell r="I21">
            <v>3.6097624655081532E-2</v>
          </cell>
          <cell r="J21">
            <v>4.3450172667509002E-2</v>
          </cell>
          <cell r="K21">
            <v>4.841717338777525E-2</v>
          </cell>
          <cell r="L21">
            <v>5.4124076260817111E-2</v>
          </cell>
          <cell r="M21">
            <v>6.078459606254346E-2</v>
          </cell>
          <cell r="N21" t="e">
            <v>#DIV/0!</v>
          </cell>
          <cell r="O21" t="e">
            <v>#DIV/0!</v>
          </cell>
        </row>
        <row r="26">
          <cell r="B26" t="str">
            <v>Definições:</v>
          </cell>
        </row>
        <row r="27">
          <cell r="B27">
            <v>1</v>
          </cell>
          <cell r="C27" t="str">
            <v>Rendibilidade Operacional do Activo (ROA) [RO / A]</v>
          </cell>
        </row>
        <row r="28">
          <cell r="B28">
            <v>2</v>
          </cell>
          <cell r="C28" t="str">
            <v>Efeito Aditivo dos Proveitos Financ. [Proveitos Financeiros / CP]</v>
          </cell>
        </row>
        <row r="29">
          <cell r="B29">
            <v>3</v>
          </cell>
          <cell r="C29" t="str">
            <v>= ROA → inclui Proveitos Financeiros [1 + 2]</v>
          </cell>
        </row>
        <row r="30">
          <cell r="B30">
            <v>4</v>
          </cell>
          <cell r="C30" t="str">
            <v>Spread Margin [ROA - EF/CA]</v>
          </cell>
        </row>
        <row r="31">
          <cell r="B31">
            <v>5</v>
          </cell>
          <cell r="C31" t="str">
            <v>Debt to Equity Ratio [CA / CP]</v>
          </cell>
        </row>
        <row r="32">
          <cell r="B32">
            <v>6</v>
          </cell>
          <cell r="C32" t="str">
            <v>= Efeito Aditivo de Alavanca Financeira [4 X 5]</v>
          </cell>
        </row>
        <row r="33">
          <cell r="B33">
            <v>7</v>
          </cell>
          <cell r="C33" t="str">
            <v>RENDIBILIDADE CORRENTE DOS CAPITAIS PRÓPRIOS [3 + 6 ou RC / CA]</v>
          </cell>
        </row>
        <row r="34">
          <cell r="B34">
            <v>8</v>
          </cell>
          <cell r="C34" t="str">
            <v>EFEITO DOS RESULTADOS EVENTUAIS [RAI / RC]</v>
          </cell>
        </row>
        <row r="35">
          <cell r="B35">
            <v>9</v>
          </cell>
          <cell r="C35" t="str">
            <v>EFEITO FISCAL [RDI / RAI]</v>
          </cell>
        </row>
        <row r="36">
          <cell r="B36">
            <v>10</v>
          </cell>
          <cell r="C36" t="str">
            <v>= Return On Equity (ROE) [7 x 8 x 9]</v>
          </cell>
        </row>
        <row r="37">
          <cell r="B37" t="str">
            <v>Acrónimos:</v>
          </cell>
        </row>
        <row r="38">
          <cell r="C38" t="str">
            <v>RO - Resultado Operacional (sem Enc.Financ. dos TPE's)</v>
          </cell>
        </row>
        <row r="39">
          <cell r="C39" t="str">
            <v>E - Equity (Capital Próprio)</v>
          </cell>
        </row>
        <row r="40">
          <cell r="C40" t="str">
            <v>CA - Capital Alheio (Debt)</v>
          </cell>
        </row>
        <row r="41">
          <cell r="C41" t="str">
            <v>A - Activo (Contabilístico)</v>
          </cell>
        </row>
        <row r="42">
          <cell r="C42" t="str">
            <v>RFL - Return From Leverage</v>
          </cell>
        </row>
        <row r="43">
          <cell r="C43" t="str">
            <v>RC - Resultado Corrente</v>
          </cell>
        </row>
        <row r="44">
          <cell r="C44" t="str">
            <v>EF - Encargos Financeiros (exclui EF imputados ao Investimento, evidenciados nos TPE's)</v>
          </cell>
        </row>
        <row r="45">
          <cell r="C45" t="str">
            <v>RAI - Resultado Antes de Impostos</v>
          </cell>
        </row>
        <row r="46">
          <cell r="C46" t="str">
            <v>RDI - Resultado Depois de Impostos</v>
          </cell>
        </row>
        <row r="47">
          <cell r="C47" t="str">
            <v>ROA - Return On Assets</v>
          </cell>
        </row>
      </sheetData>
      <sheetData sheetId="27" refreshError="1"/>
      <sheetData sheetId="28" refreshError="1"/>
      <sheetData sheetId="29" refreshError="1"/>
      <sheetData sheetId="30" refreshError="1">
        <row r="112">
          <cell r="P112" t="str">
            <v>Portugal</v>
          </cell>
          <cell r="Q112" t="str">
            <v>Espanha</v>
          </cell>
          <cell r="R112" t="str">
            <v>Relação</v>
          </cell>
        </row>
        <row r="113">
          <cell r="R113" t="str">
            <v xml:space="preserve"> (Portugal / Espanha)</v>
          </cell>
        </row>
        <row r="114">
          <cell r="O114" t="str">
            <v>G. Hídrica</v>
          </cell>
          <cell r="P114">
            <v>0.24213836477987422</v>
          </cell>
          <cell r="Q114">
            <v>0.12318840579710146</v>
          </cell>
          <cell r="R114">
            <v>1.9655937846836846</v>
          </cell>
        </row>
        <row r="115">
          <cell r="O115" t="str">
            <v>Nuclear</v>
          </cell>
          <cell r="P115" t="str">
            <v xml:space="preserve">---   </v>
          </cell>
          <cell r="Q115">
            <v>0.25507246376811593</v>
          </cell>
          <cell r="R115" t="str">
            <v xml:space="preserve">---   </v>
          </cell>
        </row>
        <row r="116">
          <cell r="O116" t="str">
            <v>Carvão</v>
          </cell>
          <cell r="P116">
            <v>0.35849056603773582</v>
          </cell>
          <cell r="Q116">
            <v>0.30386473429951688</v>
          </cell>
          <cell r="R116">
            <v>1.1797702252752198</v>
          </cell>
        </row>
        <row r="117">
          <cell r="O117" t="str">
            <v>Gás Natural</v>
          </cell>
          <cell r="P117">
            <v>0.24528301886792453</v>
          </cell>
          <cell r="Q117">
            <v>0.13043478260869565</v>
          </cell>
          <cell r="R117">
            <v>1.8805031446540881</v>
          </cell>
        </row>
        <row r="118">
          <cell r="O118" t="str">
            <v>Fuel</v>
          </cell>
          <cell r="P118">
            <v>4.40251572327044E-2</v>
          </cell>
          <cell r="Q118">
            <v>1.4975845410628019E-2</v>
          </cell>
          <cell r="R118">
            <v>2.9397443700547776</v>
          </cell>
        </row>
        <row r="119">
          <cell r="O119" t="str">
            <v>Prod. Reg. Especial</v>
          </cell>
          <cell r="P119">
            <v>0.11006289308176101</v>
          </cell>
          <cell r="Q119">
            <v>0.17246376811594205</v>
          </cell>
          <cell r="R119">
            <v>0.63817980022197551</v>
          </cell>
        </row>
        <row r="120">
          <cell r="P120">
            <v>1</v>
          </cell>
          <cell r="Q120">
            <v>1</v>
          </cell>
        </row>
      </sheetData>
      <sheetData sheetId="31" refreshError="1"/>
      <sheetData sheetId="32" refreshError="1"/>
      <sheetData sheetId="33" refreshError="1">
        <row r="1">
          <cell r="B1" t="str">
            <v xml:space="preserve">EVOLUÇÃO  DOS  DESVIOS  DAS  TARIFAS       (k€)  </v>
          </cell>
        </row>
        <row r="3">
          <cell r="D3" t="str">
            <v>Total</v>
          </cell>
          <cell r="E3" t="str">
            <v>SALDO  MENSAL  DOS  DESVIOS</v>
          </cell>
          <cell r="U3" t="str">
            <v>Total</v>
          </cell>
          <cell r="V3">
            <v>37987</v>
          </cell>
          <cell r="W3">
            <v>38018</v>
          </cell>
          <cell r="X3">
            <v>38047</v>
          </cell>
          <cell r="Y3">
            <v>38078</v>
          </cell>
          <cell r="Z3">
            <v>38108</v>
          </cell>
          <cell r="AA3">
            <v>38139</v>
          </cell>
          <cell r="AB3">
            <v>38169</v>
          </cell>
          <cell r="AC3">
            <v>38200</v>
          </cell>
          <cell r="AD3">
            <v>38231</v>
          </cell>
          <cell r="AE3">
            <v>38261</v>
          </cell>
          <cell r="AF3">
            <v>38292</v>
          </cell>
          <cell r="AG3">
            <v>38322</v>
          </cell>
        </row>
        <row r="4">
          <cell r="D4" t="str">
            <v>anual</v>
          </cell>
          <cell r="E4">
            <v>37987</v>
          </cell>
          <cell r="F4">
            <v>38018</v>
          </cell>
          <cell r="G4">
            <v>38047</v>
          </cell>
          <cell r="H4">
            <v>38078</v>
          </cell>
          <cell r="I4">
            <v>38108</v>
          </cell>
          <cell r="J4">
            <v>38139</v>
          </cell>
          <cell r="K4">
            <v>38169</v>
          </cell>
          <cell r="L4">
            <v>38200</v>
          </cell>
          <cell r="M4">
            <v>38231</v>
          </cell>
          <cell r="N4">
            <v>38261</v>
          </cell>
          <cell r="O4">
            <v>38292</v>
          </cell>
          <cell r="P4">
            <v>38322</v>
          </cell>
          <cell r="U4" t="str">
            <v>anual</v>
          </cell>
        </row>
        <row r="5">
          <cell r="B5" t="str">
            <v>AEE</v>
          </cell>
          <cell r="S5" t="str">
            <v>Saldo inicial (c/27)</v>
          </cell>
          <cell r="T5" t="str">
            <v>+</v>
          </cell>
          <cell r="U5">
            <v>247.02391169000001</v>
          </cell>
          <cell r="V5">
            <v>247.02391169000001</v>
          </cell>
          <cell r="W5">
            <v>260.48137442999996</v>
          </cell>
          <cell r="X5">
            <v>270.11976570000002</v>
          </cell>
          <cell r="Y5">
            <v>277.57366691000004</v>
          </cell>
          <cell r="Z5">
            <v>293.63089938999997</v>
          </cell>
          <cell r="AA5">
            <v>300.06678963000002</v>
          </cell>
          <cell r="AB5">
            <v>311.70541009999999</v>
          </cell>
          <cell r="AC5">
            <v>324.41667395999997</v>
          </cell>
          <cell r="AD5">
            <v>341.48427815999997</v>
          </cell>
          <cell r="AE5">
            <v>352.85635619999999</v>
          </cell>
        </row>
        <row r="6">
          <cell r="B6" t="str">
            <v xml:space="preserve">Diferença Tarifária - ano n-1  </v>
          </cell>
          <cell r="S6" t="str">
            <v xml:space="preserve">    Desvios gerados (c/71)</v>
          </cell>
          <cell r="T6" t="str">
            <v>+</v>
          </cell>
          <cell r="U6">
            <v>333.61735033000002</v>
          </cell>
          <cell r="V6">
            <v>30.77900945</v>
          </cell>
          <cell r="W6">
            <v>28.843334680000005</v>
          </cell>
          <cell r="X6">
            <v>25.754555059999994</v>
          </cell>
          <cell r="Y6">
            <v>35.836932390000001</v>
          </cell>
          <cell r="Z6">
            <v>26.204246299999998</v>
          </cell>
          <cell r="AA6">
            <v>31.409941930000002</v>
          </cell>
          <cell r="AB6">
            <v>33.29821828</v>
          </cell>
          <cell r="AC6">
            <v>37.738295950000008</v>
          </cell>
          <cell r="AD6">
            <v>32.003442899999996</v>
          </cell>
          <cell r="AE6">
            <v>51.749373390000002</v>
          </cell>
        </row>
        <row r="7">
          <cell r="B7" t="str">
            <v xml:space="preserve">    Saldo inicial (c/27)</v>
          </cell>
          <cell r="C7" t="str">
            <v>+</v>
          </cell>
          <cell r="D7">
            <v>244991.40140999999</v>
          </cell>
          <cell r="E7">
            <v>244991.40140999999</v>
          </cell>
          <cell r="F7">
            <v>224575.45129999999</v>
          </cell>
          <cell r="G7">
            <v>204159.50118999998</v>
          </cell>
          <cell r="H7">
            <v>183743.55107999998</v>
          </cell>
          <cell r="I7">
            <v>163327.60096999997</v>
          </cell>
          <cell r="J7">
            <v>142911.65085999997</v>
          </cell>
          <cell r="K7">
            <v>122495.70074999996</v>
          </cell>
          <cell r="L7">
            <v>102079.75063999995</v>
          </cell>
          <cell r="M7">
            <v>81663.80052999995</v>
          </cell>
          <cell r="N7">
            <v>61247.850419999952</v>
          </cell>
          <cell r="O7">
            <v>0</v>
          </cell>
          <cell r="P7">
            <v>0</v>
          </cell>
          <cell r="S7" t="str">
            <v xml:space="preserve">    Desvios recuperados (c/71)</v>
          </cell>
          <cell r="T7" t="str">
            <v>-</v>
          </cell>
          <cell r="U7">
            <v>200.46022652999997</v>
          </cell>
          <cell r="V7">
            <v>17.32154671</v>
          </cell>
          <cell r="W7">
            <v>19.204943409999998</v>
          </cell>
          <cell r="X7">
            <v>18.30065385</v>
          </cell>
          <cell r="Y7">
            <v>19.779699909999994</v>
          </cell>
          <cell r="Z7">
            <v>19.768356059999995</v>
          </cell>
          <cell r="AA7">
            <v>19.771321459999996</v>
          </cell>
          <cell r="AB7">
            <v>20.586954419999998</v>
          </cell>
          <cell r="AC7">
            <v>20.670691749999996</v>
          </cell>
          <cell r="AD7">
            <v>20.631364859999998</v>
          </cell>
          <cell r="AE7">
            <v>24.424694099999993</v>
          </cell>
        </row>
        <row r="8">
          <cell r="B8" t="str">
            <v xml:space="preserve">    Desvios gerados (c/71)</v>
          </cell>
          <cell r="C8" t="str">
            <v>+</v>
          </cell>
          <cell r="D8">
            <v>0</v>
          </cell>
          <cell r="E8">
            <v>0</v>
          </cell>
          <cell r="F8">
            <v>0</v>
          </cell>
          <cell r="G8">
            <v>0</v>
          </cell>
          <cell r="H8">
            <v>0</v>
          </cell>
          <cell r="I8">
            <v>0</v>
          </cell>
          <cell r="J8">
            <v>0</v>
          </cell>
          <cell r="K8">
            <v>0</v>
          </cell>
          <cell r="L8">
            <v>0</v>
          </cell>
          <cell r="M8">
            <v>0</v>
          </cell>
          <cell r="N8">
            <v>0</v>
          </cell>
          <cell r="O8">
            <v>0</v>
          </cell>
          <cell r="P8">
            <v>0</v>
          </cell>
          <cell r="S8" t="str">
            <v>Saldo final (c/27)</v>
          </cell>
          <cell r="T8" t="str">
            <v>=</v>
          </cell>
          <cell r="U8">
            <v>380.18103549000006</v>
          </cell>
          <cell r="V8">
            <v>260.48137443000002</v>
          </cell>
          <cell r="W8">
            <v>270.11976570000002</v>
          </cell>
          <cell r="X8">
            <v>277.57366691000004</v>
          </cell>
          <cell r="Y8">
            <v>293.63089938999997</v>
          </cell>
          <cell r="Z8">
            <v>300.06678963000002</v>
          </cell>
          <cell r="AA8">
            <v>311.70541009999999</v>
          </cell>
          <cell r="AB8">
            <v>324.41667395999997</v>
          </cell>
          <cell r="AC8">
            <v>341.48427815999997</v>
          </cell>
          <cell r="AD8">
            <v>352.85635619999999</v>
          </cell>
          <cell r="AE8">
            <v>380.18103549</v>
          </cell>
        </row>
        <row r="9">
          <cell r="B9" t="str">
            <v xml:space="preserve">    Desvios recuperados (c/71)</v>
          </cell>
          <cell r="C9" t="str">
            <v>-</v>
          </cell>
          <cell r="D9">
            <v>204159.50110000002</v>
          </cell>
          <cell r="E9">
            <v>20415.950109999998</v>
          </cell>
          <cell r="F9">
            <v>20415.950109999998</v>
          </cell>
          <cell r="G9">
            <v>20415.950109999998</v>
          </cell>
          <cell r="H9">
            <v>20415.950109999998</v>
          </cell>
          <cell r="I9">
            <v>20415.950109999998</v>
          </cell>
          <cell r="J9">
            <v>20415.950109999998</v>
          </cell>
          <cell r="K9">
            <v>20415.950109999998</v>
          </cell>
          <cell r="L9">
            <v>20415.950109999998</v>
          </cell>
          <cell r="M9">
            <v>20415.950109999998</v>
          </cell>
          <cell r="N9">
            <v>20415.950109999998</v>
          </cell>
          <cell r="O9">
            <v>0</v>
          </cell>
          <cell r="P9">
            <v>0</v>
          </cell>
        </row>
        <row r="10">
          <cell r="B10" t="str">
            <v xml:space="preserve">    Saldo final (c/27)</v>
          </cell>
          <cell r="C10" t="str">
            <v>=</v>
          </cell>
          <cell r="D10">
            <v>40831.900309999954</v>
          </cell>
          <cell r="E10">
            <v>224575.45129999999</v>
          </cell>
          <cell r="F10">
            <v>204159.50118999998</v>
          </cell>
          <cell r="G10">
            <v>183743.55107999998</v>
          </cell>
          <cell r="H10">
            <v>163327.60096999997</v>
          </cell>
          <cell r="I10">
            <v>142911.65085999997</v>
          </cell>
          <cell r="J10">
            <v>122495.70074999996</v>
          </cell>
          <cell r="K10">
            <v>102079.75063999995</v>
          </cell>
          <cell r="L10">
            <v>81663.80052999995</v>
          </cell>
          <cell r="M10">
            <v>61247.850419999952</v>
          </cell>
          <cell r="N10">
            <v>40831.900309999954</v>
          </cell>
          <cell r="O10">
            <v>0</v>
          </cell>
          <cell r="P10">
            <v>0</v>
          </cell>
        </row>
        <row r="11">
          <cell r="B11" t="str">
            <v xml:space="preserve">Desvio de AEE fixos - ano n     </v>
          </cell>
        </row>
        <row r="12">
          <cell r="B12" t="str">
            <v xml:space="preserve">    Saldo inicial (c/27)</v>
          </cell>
          <cell r="C12" t="str">
            <v>+</v>
          </cell>
          <cell r="D12">
            <v>0</v>
          </cell>
          <cell r="E12">
            <v>0</v>
          </cell>
          <cell r="F12">
            <v>27175.250530000001</v>
          </cell>
          <cell r="G12">
            <v>51289.739430000001</v>
          </cell>
          <cell r="H12">
            <v>72625.358080000005</v>
          </cell>
          <cell r="I12">
            <v>96949.403190000012</v>
          </cell>
          <cell r="J12">
            <v>114761.83839000002</v>
          </cell>
          <cell r="K12">
            <v>129975.63650000002</v>
          </cell>
          <cell r="L12">
            <v>126274.09601000002</v>
          </cell>
          <cell r="M12">
            <v>155369.71652000002</v>
          </cell>
          <cell r="N12">
            <v>171058.96893000003</v>
          </cell>
          <cell r="O12">
            <v>0</v>
          </cell>
          <cell r="P12">
            <v>0</v>
          </cell>
        </row>
        <row r="13">
          <cell r="B13" t="str">
            <v xml:space="preserve">    Desvios gerados (c/71)</v>
          </cell>
          <cell r="C13" t="str">
            <v>+</v>
          </cell>
          <cell r="D13">
            <v>193513.66487000004</v>
          </cell>
          <cell r="E13">
            <v>27175.250530000001</v>
          </cell>
          <cell r="F13">
            <v>24114.4889</v>
          </cell>
          <cell r="G13">
            <v>21335.618649999997</v>
          </cell>
          <cell r="H13">
            <v>24324.045109999999</v>
          </cell>
          <cell r="I13">
            <v>17812.4352</v>
          </cell>
          <cell r="J13">
            <v>15213.79811</v>
          </cell>
          <cell r="K13">
            <v>-3701.5404900000003</v>
          </cell>
          <cell r="L13">
            <v>29095.620510000001</v>
          </cell>
          <cell r="M13">
            <v>15689.252410000001</v>
          </cell>
          <cell r="N13">
            <v>22454.695940000001</v>
          </cell>
          <cell r="O13">
            <v>0</v>
          </cell>
          <cell r="P13">
            <v>0</v>
          </cell>
        </row>
        <row r="14">
          <cell r="B14" t="str">
            <v xml:space="preserve">    Desvios recuperados (c/71)</v>
          </cell>
          <cell r="C14" t="str">
            <v>-</v>
          </cell>
          <cell r="D14">
            <v>0</v>
          </cell>
          <cell r="E14">
            <v>0</v>
          </cell>
          <cell r="F14">
            <v>0</v>
          </cell>
          <cell r="G14">
            <v>0</v>
          </cell>
          <cell r="H14">
            <v>0</v>
          </cell>
          <cell r="I14">
            <v>0</v>
          </cell>
          <cell r="J14">
            <v>0</v>
          </cell>
          <cell r="K14">
            <v>0</v>
          </cell>
          <cell r="L14">
            <v>0</v>
          </cell>
          <cell r="M14">
            <v>0</v>
          </cell>
          <cell r="N14">
            <v>0</v>
          </cell>
          <cell r="O14">
            <v>0</v>
          </cell>
          <cell r="P14">
            <v>0</v>
          </cell>
        </row>
        <row r="15">
          <cell r="B15" t="str">
            <v xml:space="preserve">    Saldo final (c/27)</v>
          </cell>
          <cell r="C15" t="str">
            <v>=</v>
          </cell>
          <cell r="D15">
            <v>193513.66487000004</v>
          </cell>
          <cell r="E15">
            <v>27175.250530000001</v>
          </cell>
          <cell r="F15">
            <v>51289.739430000001</v>
          </cell>
          <cell r="G15">
            <v>72625.358080000005</v>
          </cell>
          <cell r="H15">
            <v>96949.403190000012</v>
          </cell>
          <cell r="I15">
            <v>114761.83839000002</v>
          </cell>
          <cell r="J15">
            <v>129975.63650000002</v>
          </cell>
          <cell r="K15">
            <v>126274.09601000002</v>
          </cell>
          <cell r="L15">
            <v>155369.71652000002</v>
          </cell>
          <cell r="M15">
            <v>171058.96893000003</v>
          </cell>
          <cell r="N15">
            <v>193513.66487000004</v>
          </cell>
          <cell r="O15">
            <v>0</v>
          </cell>
          <cell r="P15">
            <v>0</v>
          </cell>
        </row>
        <row r="16">
          <cell r="B16" t="str">
            <v>Desvio de AEE, encargos variáveis - ano n-1</v>
          </cell>
        </row>
        <row r="17">
          <cell r="B17" t="str">
            <v xml:space="preserve">    Saldo inicial (c/27)</v>
          </cell>
          <cell r="C17" t="str">
            <v>+</v>
          </cell>
          <cell r="D17">
            <v>10519.631670000001</v>
          </cell>
          <cell r="E17">
            <v>10519.631670000001</v>
          </cell>
          <cell r="F17">
            <v>10519.631670000001</v>
          </cell>
          <cell r="G17">
            <v>8766.3596700000016</v>
          </cell>
          <cell r="H17">
            <v>7889.7236700000012</v>
          </cell>
          <cell r="I17">
            <v>7013.0876700000008</v>
          </cell>
          <cell r="J17">
            <v>6136.4516700000004</v>
          </cell>
          <cell r="K17">
            <v>5259.81567</v>
          </cell>
          <cell r="L17">
            <v>4383.1796699999995</v>
          </cell>
          <cell r="M17">
            <v>3506.5436699999996</v>
          </cell>
          <cell r="N17">
            <v>2629.9076699999996</v>
          </cell>
          <cell r="O17">
            <v>0</v>
          </cell>
          <cell r="P17">
            <v>0</v>
          </cell>
        </row>
        <row r="18">
          <cell r="B18" t="str">
            <v xml:space="preserve">    Desvios gerados (c/71)</v>
          </cell>
          <cell r="C18" t="str">
            <v>+</v>
          </cell>
          <cell r="D18">
            <v>0</v>
          </cell>
          <cell r="E18">
            <v>0</v>
          </cell>
          <cell r="F18">
            <v>0</v>
          </cell>
          <cell r="G18">
            <v>0</v>
          </cell>
          <cell r="H18">
            <v>0</v>
          </cell>
          <cell r="I18">
            <v>0</v>
          </cell>
          <cell r="J18">
            <v>0</v>
          </cell>
          <cell r="K18">
            <v>0</v>
          </cell>
          <cell r="L18">
            <v>0</v>
          </cell>
          <cell r="M18">
            <v>0</v>
          </cell>
          <cell r="N18">
            <v>0</v>
          </cell>
          <cell r="O18">
            <v>0</v>
          </cell>
          <cell r="P18">
            <v>0</v>
          </cell>
        </row>
        <row r="19">
          <cell r="B19" t="str">
            <v xml:space="preserve">    Desvios recuperados (c/71)</v>
          </cell>
          <cell r="C19" t="str">
            <v>-</v>
          </cell>
          <cell r="D19">
            <v>8766.3600000000024</v>
          </cell>
          <cell r="E19">
            <v>0</v>
          </cell>
          <cell r="F19">
            <v>1753.2719999999999</v>
          </cell>
          <cell r="G19">
            <v>876.63599999999997</v>
          </cell>
          <cell r="H19">
            <v>876.63599999999997</v>
          </cell>
          <cell r="I19">
            <v>876.63599999999997</v>
          </cell>
          <cell r="J19">
            <v>876.63599999999997</v>
          </cell>
          <cell r="K19">
            <v>876.63599999999997</v>
          </cell>
          <cell r="L19">
            <v>876.63599999999997</v>
          </cell>
          <cell r="M19">
            <v>876.63599999999997</v>
          </cell>
          <cell r="N19">
            <v>876.63599999999997</v>
          </cell>
          <cell r="O19">
            <v>0</v>
          </cell>
          <cell r="P19">
            <v>0</v>
          </cell>
        </row>
        <row r="20">
          <cell r="B20" t="str">
            <v xml:space="preserve">    Saldo final (c/27)</v>
          </cell>
          <cell r="C20" t="str">
            <v>=</v>
          </cell>
          <cell r="D20">
            <v>1753.2716699999996</v>
          </cell>
          <cell r="E20">
            <v>10519.631670000001</v>
          </cell>
          <cell r="F20">
            <v>8766.3596700000016</v>
          </cell>
          <cell r="G20">
            <v>7889.7236700000012</v>
          </cell>
          <cell r="H20">
            <v>7013.0876700000008</v>
          </cell>
          <cell r="I20">
            <v>6136.4516700000004</v>
          </cell>
          <cell r="J20">
            <v>5259.81567</v>
          </cell>
          <cell r="K20">
            <v>4383.1796699999995</v>
          </cell>
          <cell r="L20">
            <v>3506.5436699999996</v>
          </cell>
          <cell r="M20">
            <v>2629.9076699999996</v>
          </cell>
          <cell r="N20">
            <v>1753.2716699999996</v>
          </cell>
          <cell r="O20">
            <v>0</v>
          </cell>
          <cell r="P20">
            <v>0</v>
          </cell>
        </row>
        <row r="21">
          <cell r="B21" t="str">
            <v xml:space="preserve">Desvio de combustível NBT </v>
          </cell>
        </row>
        <row r="22">
          <cell r="B22" t="str">
            <v xml:space="preserve">    Saldo inicial (c/27)</v>
          </cell>
          <cell r="C22" t="str">
            <v>+</v>
          </cell>
          <cell r="D22">
            <v>0</v>
          </cell>
          <cell r="E22">
            <v>0</v>
          </cell>
          <cell r="F22">
            <v>572.96699999999998</v>
          </cell>
          <cell r="G22">
            <v>1391.3330000000001</v>
          </cell>
          <cell r="H22">
            <v>3034.1730000000002</v>
          </cell>
          <cell r="I22">
            <v>5115.5120000000006</v>
          </cell>
          <cell r="J22">
            <v>6972.4400000000014</v>
          </cell>
          <cell r="K22">
            <v>12340.126000000002</v>
          </cell>
          <cell r="L22">
            <v>13992.120000000003</v>
          </cell>
          <cell r="M22">
            <v>17622.493000000002</v>
          </cell>
          <cell r="N22">
            <v>20531.994000000002</v>
          </cell>
          <cell r="O22">
            <v>0</v>
          </cell>
          <cell r="P22">
            <v>0</v>
          </cell>
        </row>
        <row r="23">
          <cell r="B23" t="str">
            <v xml:space="preserve">    Desvios gerados (c/71)</v>
          </cell>
          <cell r="C23" t="str">
            <v>+</v>
          </cell>
          <cell r="D23">
            <v>24636.808000000001</v>
          </cell>
          <cell r="E23">
            <v>-212.47499999999999</v>
          </cell>
          <cell r="F23">
            <v>32.923999999999999</v>
          </cell>
          <cell r="G23">
            <v>857.39800000000002</v>
          </cell>
          <cell r="H23">
            <v>1815.6369999999999</v>
          </cell>
          <cell r="I23">
            <v>1591.2260000000001</v>
          </cell>
          <cell r="J23">
            <v>5101.9840000000004</v>
          </cell>
          <cell r="K23">
            <v>1830.4760000000001</v>
          </cell>
          <cell r="L23">
            <v>3808.855</v>
          </cell>
          <cell r="M23">
            <v>3087.9830000000002</v>
          </cell>
          <cell r="N23">
            <v>6722.8</v>
          </cell>
          <cell r="O23">
            <v>0</v>
          </cell>
          <cell r="P23">
            <v>0</v>
          </cell>
        </row>
        <row r="24">
          <cell r="B24" t="str">
            <v xml:space="preserve">    Desvios recuperados (c/71)</v>
          </cell>
          <cell r="C24" t="str">
            <v>-</v>
          </cell>
          <cell r="D24">
            <v>-377.53900000000067</v>
          </cell>
          <cell r="E24">
            <v>-785.44200000000001</v>
          </cell>
          <cell r="F24">
            <v>-785.44200000000001</v>
          </cell>
          <cell r="G24">
            <v>-785.44200000000001</v>
          </cell>
          <cell r="H24">
            <v>-265.702</v>
          </cell>
          <cell r="I24">
            <v>-265.702</v>
          </cell>
          <cell r="J24">
            <v>-265.702</v>
          </cell>
          <cell r="K24">
            <v>178.482</v>
          </cell>
          <cell r="L24">
            <v>178.482</v>
          </cell>
          <cell r="M24">
            <v>178.482</v>
          </cell>
          <cell r="N24">
            <v>2240.4470000000001</v>
          </cell>
          <cell r="O24">
            <v>0</v>
          </cell>
          <cell r="P24">
            <v>0</v>
          </cell>
        </row>
        <row r="25">
          <cell r="B25" t="str">
            <v xml:space="preserve">    Saldo final (c/27)</v>
          </cell>
          <cell r="C25" t="str">
            <v>=</v>
          </cell>
          <cell r="D25">
            <v>25014.347000000002</v>
          </cell>
          <cell r="E25">
            <v>572.96699999999998</v>
          </cell>
          <cell r="F25">
            <v>1391.3330000000001</v>
          </cell>
          <cell r="G25">
            <v>3034.1730000000002</v>
          </cell>
          <cell r="H25">
            <v>5115.5120000000006</v>
          </cell>
          <cell r="I25">
            <v>6972.4400000000014</v>
          </cell>
          <cell r="J25">
            <v>12340.126000000002</v>
          </cell>
          <cell r="K25">
            <v>13992.120000000003</v>
          </cell>
          <cell r="L25">
            <v>17622.493000000002</v>
          </cell>
          <cell r="M25">
            <v>20531.994000000002</v>
          </cell>
          <cell r="N25">
            <v>25014.347000000002</v>
          </cell>
          <cell r="O25">
            <v>0</v>
          </cell>
          <cell r="P25">
            <v>0</v>
          </cell>
        </row>
        <row r="26">
          <cell r="B26" t="str">
            <v>Encargo variável NBT - ano n-1</v>
          </cell>
        </row>
        <row r="27">
          <cell r="B27" t="str">
            <v xml:space="preserve">    Saldo inicial (c/27)</v>
          </cell>
          <cell r="C27" t="str">
            <v>+</v>
          </cell>
          <cell r="D27">
            <v>-8701.1229199999998</v>
          </cell>
          <cell r="E27">
            <v>-8701.1229199999998</v>
          </cell>
          <cell r="F27">
            <v>-8701.1229199999998</v>
          </cell>
          <cell r="G27">
            <v>-8701.1229199999998</v>
          </cell>
          <cell r="H27">
            <v>-8701.1229199999998</v>
          </cell>
          <cell r="I27">
            <v>-8701.1229199999998</v>
          </cell>
          <cell r="J27">
            <v>-8701.1229199999998</v>
          </cell>
          <cell r="K27">
            <v>-8701.1229199999998</v>
          </cell>
          <cell r="L27">
            <v>-8701.1229199999998</v>
          </cell>
          <cell r="M27">
            <v>-8701.1229199999998</v>
          </cell>
          <cell r="N27">
            <v>-8701.1229199999998</v>
          </cell>
          <cell r="O27">
            <v>0</v>
          </cell>
          <cell r="P27">
            <v>0</v>
          </cell>
        </row>
        <row r="28">
          <cell r="B28" t="str">
            <v xml:space="preserve">    Desvios gerados (c/71)</v>
          </cell>
          <cell r="C28" t="str">
            <v>+</v>
          </cell>
          <cell r="D28">
            <v>0</v>
          </cell>
          <cell r="E28">
            <v>0</v>
          </cell>
          <cell r="F28">
            <v>0</v>
          </cell>
          <cell r="G28">
            <v>0</v>
          </cell>
          <cell r="H28">
            <v>0</v>
          </cell>
          <cell r="I28">
            <v>0</v>
          </cell>
          <cell r="J28">
            <v>0</v>
          </cell>
          <cell r="K28">
            <v>0</v>
          </cell>
          <cell r="L28">
            <v>0</v>
          </cell>
          <cell r="M28">
            <v>0</v>
          </cell>
          <cell r="N28">
            <v>0</v>
          </cell>
          <cell r="O28">
            <v>0</v>
          </cell>
          <cell r="P28">
            <v>0</v>
          </cell>
        </row>
        <row r="29">
          <cell r="B29" t="str">
            <v xml:space="preserve">    Desvios recuperados (c/71)</v>
          </cell>
          <cell r="C29" t="str">
            <v>-</v>
          </cell>
          <cell r="D29">
            <v>0</v>
          </cell>
          <cell r="E29">
            <v>0</v>
          </cell>
          <cell r="F29">
            <v>0</v>
          </cell>
          <cell r="G29">
            <v>0</v>
          </cell>
          <cell r="H29">
            <v>0</v>
          </cell>
          <cell r="I29">
            <v>0</v>
          </cell>
          <cell r="J29">
            <v>0</v>
          </cell>
          <cell r="K29">
            <v>0</v>
          </cell>
          <cell r="L29">
            <v>0</v>
          </cell>
          <cell r="M29">
            <v>0</v>
          </cell>
          <cell r="N29">
            <v>0</v>
          </cell>
          <cell r="O29">
            <v>0</v>
          </cell>
          <cell r="P29">
            <v>0</v>
          </cell>
        </row>
        <row r="30">
          <cell r="B30" t="str">
            <v xml:space="preserve">    Saldo final (c/27)</v>
          </cell>
          <cell r="C30" t="str">
            <v>=</v>
          </cell>
          <cell r="D30">
            <v>-8701.1229199999998</v>
          </cell>
          <cell r="E30">
            <v>-8701.1229199999998</v>
          </cell>
          <cell r="F30">
            <v>-8701.1229199999998</v>
          </cell>
          <cell r="G30">
            <v>-8701.1229199999998</v>
          </cell>
          <cell r="H30">
            <v>-8701.1229199999998</v>
          </cell>
          <cell r="I30">
            <v>-8701.1229199999998</v>
          </cell>
          <cell r="J30">
            <v>-8701.1229199999998</v>
          </cell>
          <cell r="K30">
            <v>-8701.1229199999998</v>
          </cell>
          <cell r="L30">
            <v>-8701.1229199999998</v>
          </cell>
          <cell r="M30">
            <v>-8701.1229199999998</v>
          </cell>
          <cell r="N30">
            <v>-8701.1229199999998</v>
          </cell>
          <cell r="O30">
            <v>0</v>
          </cell>
          <cell r="P30">
            <v>0</v>
          </cell>
        </row>
        <row r="31">
          <cell r="B31" t="str">
            <v xml:space="preserve">Desvio de combustível BT </v>
          </cell>
        </row>
        <row r="32">
          <cell r="B32" t="str">
            <v xml:space="preserve">    Saldo inicial (c/27)</v>
          </cell>
          <cell r="C32" t="str">
            <v>+</v>
          </cell>
          <cell r="D32">
            <v>0</v>
          </cell>
          <cell r="E32">
            <v>0</v>
          </cell>
          <cell r="F32">
            <v>953.56</v>
          </cell>
          <cell r="G32">
            <v>2315.5259999999998</v>
          </cell>
          <cell r="H32">
            <v>5049.6239999999998</v>
          </cell>
          <cell r="I32">
            <v>8513.4940000000006</v>
          </cell>
          <cell r="J32">
            <v>11603.888999999999</v>
          </cell>
          <cell r="K32">
            <v>20537.066999999999</v>
          </cell>
          <cell r="L32">
            <v>31389.589</v>
          </cell>
          <cell r="M32">
            <v>40427.222000000002</v>
          </cell>
          <cell r="N32">
            <v>47754.373</v>
          </cell>
          <cell r="O32">
            <v>0</v>
          </cell>
          <cell r="P32">
            <v>0</v>
          </cell>
        </row>
        <row r="33">
          <cell r="B33" t="str">
            <v xml:space="preserve">    Desvios gerados (c/71)</v>
          </cell>
          <cell r="C33" t="str">
            <v>+</v>
          </cell>
          <cell r="D33">
            <v>58458.095999999998</v>
          </cell>
          <cell r="E33">
            <v>-353.613</v>
          </cell>
          <cell r="F33">
            <v>54.792999999999999</v>
          </cell>
          <cell r="G33">
            <v>1426.925</v>
          </cell>
          <cell r="H33">
            <v>3021.6750000000002</v>
          </cell>
          <cell r="I33">
            <v>2648.2</v>
          </cell>
          <cell r="J33">
            <v>8490.9830000000002</v>
          </cell>
          <cell r="K33">
            <v>10852.522000000001</v>
          </cell>
          <cell r="L33">
            <v>9037.6329999999998</v>
          </cell>
          <cell r="M33">
            <v>7327.1509999999998</v>
          </cell>
          <cell r="N33">
            <v>15951.826999999999</v>
          </cell>
          <cell r="O33">
            <v>0</v>
          </cell>
          <cell r="P33">
            <v>0</v>
          </cell>
        </row>
        <row r="34">
          <cell r="B34" t="str">
            <v xml:space="preserve">    Desvios recuperados (c/71)</v>
          </cell>
          <cell r="C34" t="str">
            <v>-</v>
          </cell>
          <cell r="D34">
            <v>-3508.4789999999994</v>
          </cell>
          <cell r="E34">
            <v>-1307.173</v>
          </cell>
          <cell r="F34">
            <v>-1307.173</v>
          </cell>
          <cell r="G34">
            <v>-1307.173</v>
          </cell>
          <cell r="H34">
            <v>-442.19499999999999</v>
          </cell>
          <cell r="I34">
            <v>-442.19499999999999</v>
          </cell>
          <cell r="J34">
            <v>-442.19499999999999</v>
          </cell>
          <cell r="K34">
            <v>0</v>
          </cell>
          <cell r="L34">
            <v>0</v>
          </cell>
          <cell r="M34">
            <v>0</v>
          </cell>
          <cell r="N34">
            <v>1739.625</v>
          </cell>
          <cell r="O34">
            <v>0</v>
          </cell>
          <cell r="P34">
            <v>0</v>
          </cell>
        </row>
        <row r="35">
          <cell r="B35" t="str">
            <v xml:space="preserve">    Saldo final (c/27)</v>
          </cell>
          <cell r="C35" t="str">
            <v>=</v>
          </cell>
          <cell r="D35">
            <v>61966.574999999997</v>
          </cell>
          <cell r="E35">
            <v>953.56</v>
          </cell>
          <cell r="F35">
            <v>2315.5259999999998</v>
          </cell>
          <cell r="G35">
            <v>5049.6239999999998</v>
          </cell>
          <cell r="H35">
            <v>8513.4940000000006</v>
          </cell>
          <cell r="I35">
            <v>11603.888999999999</v>
          </cell>
          <cell r="J35">
            <v>20537.066999999999</v>
          </cell>
          <cell r="K35">
            <v>31389.589</v>
          </cell>
          <cell r="L35">
            <v>40427.222000000002</v>
          </cell>
          <cell r="M35">
            <v>47754.373</v>
          </cell>
          <cell r="N35">
            <v>61966.574999999997</v>
          </cell>
          <cell r="O35">
            <v>0</v>
          </cell>
          <cell r="P35">
            <v>0</v>
          </cell>
        </row>
        <row r="36">
          <cell r="B36" t="str">
            <v>Encargo variável BT - ano n-1</v>
          </cell>
        </row>
        <row r="37">
          <cell r="B37" t="str">
            <v xml:space="preserve">    Saldo inicial (c/27)</v>
          </cell>
          <cell r="C37" t="str">
            <v>+</v>
          </cell>
          <cell r="D37">
            <v>-20480.853219999997</v>
          </cell>
          <cell r="E37">
            <v>-20480.853219999997</v>
          </cell>
          <cell r="F37">
            <v>-20480.853219999997</v>
          </cell>
          <cell r="G37">
            <v>-20480.853219999997</v>
          </cell>
          <cell r="H37">
            <v>-20480.853219999997</v>
          </cell>
          <cell r="I37">
            <v>-20480.853219999997</v>
          </cell>
          <cell r="J37">
            <v>-20480.853219999997</v>
          </cell>
          <cell r="K37">
            <v>-20480.853219999997</v>
          </cell>
          <cell r="L37">
            <v>-20480.853219999997</v>
          </cell>
          <cell r="M37">
            <v>-20480.853219999997</v>
          </cell>
          <cell r="N37">
            <v>-20480.853219999997</v>
          </cell>
          <cell r="O37">
            <v>0</v>
          </cell>
          <cell r="P37">
            <v>0</v>
          </cell>
        </row>
        <row r="38">
          <cell r="B38" t="str">
            <v xml:space="preserve">    Desvios gerados (c/71)</v>
          </cell>
          <cell r="C38" t="str">
            <v>+</v>
          </cell>
          <cell r="D38">
            <v>0</v>
          </cell>
          <cell r="E38">
            <v>0</v>
          </cell>
          <cell r="F38">
            <v>0</v>
          </cell>
          <cell r="G38">
            <v>0</v>
          </cell>
          <cell r="H38">
            <v>0</v>
          </cell>
          <cell r="I38">
            <v>0</v>
          </cell>
          <cell r="J38">
            <v>0</v>
          </cell>
          <cell r="K38">
            <v>0</v>
          </cell>
          <cell r="L38">
            <v>0</v>
          </cell>
          <cell r="M38">
            <v>0</v>
          </cell>
          <cell r="N38">
            <v>0</v>
          </cell>
          <cell r="O38">
            <v>0</v>
          </cell>
          <cell r="P38">
            <v>0</v>
          </cell>
        </row>
        <row r="39">
          <cell r="B39" t="str">
            <v xml:space="preserve">    Desvios recuperados (c/71)</v>
          </cell>
          <cell r="C39" t="str">
            <v>-</v>
          </cell>
          <cell r="D39">
            <v>0</v>
          </cell>
          <cell r="E39">
            <v>0</v>
          </cell>
          <cell r="F39">
            <v>0</v>
          </cell>
          <cell r="G39">
            <v>0</v>
          </cell>
          <cell r="H39">
            <v>0</v>
          </cell>
          <cell r="I39">
            <v>0</v>
          </cell>
          <cell r="J39">
            <v>0</v>
          </cell>
          <cell r="K39">
            <v>0</v>
          </cell>
          <cell r="L39">
            <v>0</v>
          </cell>
          <cell r="M39">
            <v>0</v>
          </cell>
          <cell r="N39">
            <v>0</v>
          </cell>
          <cell r="O39">
            <v>0</v>
          </cell>
          <cell r="P39">
            <v>0</v>
          </cell>
        </row>
        <row r="40">
          <cell r="B40" t="str">
            <v xml:space="preserve">    Saldo final (c/27)</v>
          </cell>
          <cell r="C40" t="str">
            <v>=</v>
          </cell>
          <cell r="D40">
            <v>-20480.853219999997</v>
          </cell>
          <cell r="E40">
            <v>-20480.853219999997</v>
          </cell>
          <cell r="F40">
            <v>-20480.853219999997</v>
          </cell>
          <cell r="G40">
            <v>-20480.853219999997</v>
          </cell>
          <cell r="H40">
            <v>-20480.853219999997</v>
          </cell>
          <cell r="I40">
            <v>-20480.853219999997</v>
          </cell>
          <cell r="J40">
            <v>-20480.853219999997</v>
          </cell>
          <cell r="K40">
            <v>-20480.853219999997</v>
          </cell>
          <cell r="L40">
            <v>-20480.853219999997</v>
          </cell>
          <cell r="M40">
            <v>-20480.853219999997</v>
          </cell>
          <cell r="N40">
            <v>-20480.853219999997</v>
          </cell>
          <cell r="O40">
            <v>0</v>
          </cell>
          <cell r="P40">
            <v>0</v>
          </cell>
        </row>
        <row r="41">
          <cell r="B41" t="str">
            <v>Total AEE</v>
          </cell>
        </row>
        <row r="42">
          <cell r="B42" t="str">
            <v xml:space="preserve">    Saldo inicial (c/27)</v>
          </cell>
          <cell r="C42" t="str">
            <v>+</v>
          </cell>
          <cell r="D42">
            <v>226329.05694000001</v>
          </cell>
          <cell r="E42">
            <v>226329.05694000001</v>
          </cell>
          <cell r="F42">
            <v>234614.88435999997</v>
          </cell>
          <cell r="G42">
            <v>238740.48314999999</v>
          </cell>
          <cell r="H42">
            <v>243160.45368999999</v>
          </cell>
          <cell r="I42">
            <v>251737.12169</v>
          </cell>
          <cell r="J42">
            <v>253204.29378000001</v>
          </cell>
          <cell r="K42">
            <v>261426.36978000001</v>
          </cell>
          <cell r="L42">
            <v>248936.75917999999</v>
          </cell>
          <cell r="M42">
            <v>269407.79957999999</v>
          </cell>
          <cell r="N42">
            <v>274041.11787999998</v>
          </cell>
          <cell r="O42">
            <v>0</v>
          </cell>
          <cell r="P42">
            <v>0</v>
          </cell>
        </row>
        <row r="43">
          <cell r="B43" t="str">
            <v xml:space="preserve">    Desvios gerados (c/71)</v>
          </cell>
          <cell r="C43" t="str">
            <v>+</v>
          </cell>
          <cell r="D43">
            <v>276608.56887000002</v>
          </cell>
          <cell r="E43">
            <v>26609.162530000001</v>
          </cell>
          <cell r="F43">
            <v>24202.205900000001</v>
          </cell>
          <cell r="G43">
            <v>23619.941649999997</v>
          </cell>
          <cell r="H43">
            <v>29161.357109999997</v>
          </cell>
          <cell r="I43">
            <v>22051.861199999999</v>
          </cell>
          <cell r="J43">
            <v>28806.76511</v>
          </cell>
          <cell r="K43">
            <v>8981.4575100000002</v>
          </cell>
          <cell r="L43">
            <v>41942.108510000005</v>
          </cell>
          <cell r="M43">
            <v>26104.386409999999</v>
          </cell>
          <cell r="N43">
            <v>45129.322939999998</v>
          </cell>
          <cell r="O43">
            <v>0</v>
          </cell>
          <cell r="P43">
            <v>0</v>
          </cell>
        </row>
        <row r="44">
          <cell r="B44" t="str">
            <v xml:space="preserve">    Desvios recuperados (c/71)</v>
          </cell>
          <cell r="C44" t="str">
            <v>-</v>
          </cell>
          <cell r="D44">
            <v>209039.84309999994</v>
          </cell>
          <cell r="E44">
            <v>18323.33511</v>
          </cell>
          <cell r="F44">
            <v>20076.607110000001</v>
          </cell>
          <cell r="G44">
            <v>19199.971109999999</v>
          </cell>
          <cell r="H44">
            <v>20584.689109999996</v>
          </cell>
          <cell r="I44">
            <v>20584.689109999996</v>
          </cell>
          <cell r="J44">
            <v>20584.689109999996</v>
          </cell>
          <cell r="K44">
            <v>21471.068109999997</v>
          </cell>
          <cell r="L44">
            <v>21471.068109999997</v>
          </cell>
          <cell r="M44">
            <v>21471.068109999997</v>
          </cell>
          <cell r="N44">
            <v>25272.658109999997</v>
          </cell>
          <cell r="O44">
            <v>0</v>
          </cell>
          <cell r="P44">
            <v>0</v>
          </cell>
        </row>
        <row r="45">
          <cell r="B45" t="str">
            <v xml:space="preserve">    Saldo final (c/27)</v>
          </cell>
          <cell r="C45" t="str">
            <v>=</v>
          </cell>
          <cell r="D45">
            <v>293897.78271000006</v>
          </cell>
          <cell r="E45">
            <v>234614.88436000003</v>
          </cell>
          <cell r="F45">
            <v>238740.48314999999</v>
          </cell>
          <cell r="G45">
            <v>243160.45368999999</v>
          </cell>
          <cell r="H45">
            <v>251737.12169</v>
          </cell>
          <cell r="I45">
            <v>253204.29378000001</v>
          </cell>
          <cell r="J45">
            <v>261426.36978000001</v>
          </cell>
          <cell r="K45">
            <v>248936.75917999999</v>
          </cell>
          <cell r="L45">
            <v>269407.79957999999</v>
          </cell>
          <cell r="M45">
            <v>274041.11787999998</v>
          </cell>
          <cell r="N45">
            <v>293897.78271</v>
          </cell>
          <cell r="O45">
            <v>0</v>
          </cell>
          <cell r="P45">
            <v>0</v>
          </cell>
        </row>
        <row r="46">
          <cell r="B46">
            <v>0</v>
          </cell>
          <cell r="D46">
            <v>0</v>
          </cell>
        </row>
        <row r="47">
          <cell r="B47" t="str">
            <v>GGS</v>
          </cell>
        </row>
        <row r="48">
          <cell r="B48" t="str">
            <v>Diferença Tarifária GGS - ano n-2</v>
          </cell>
        </row>
        <row r="49">
          <cell r="B49" t="str">
            <v xml:space="preserve">    Saldo inicial (c/27)</v>
          </cell>
          <cell r="C49" t="str">
            <v>+</v>
          </cell>
          <cell r="D49">
            <v>3631.7208099999984</v>
          </cell>
          <cell r="E49">
            <v>3631.7208099999984</v>
          </cell>
          <cell r="F49">
            <v>3282.1801999999984</v>
          </cell>
          <cell r="G49">
            <v>2978.0422599999984</v>
          </cell>
          <cell r="H49">
            <v>2664.2555399999983</v>
          </cell>
          <cell r="I49">
            <v>2383.3814399999983</v>
          </cell>
          <cell r="J49">
            <v>2098.5492899999981</v>
          </cell>
          <cell r="K49">
            <v>1814.7518199999981</v>
          </cell>
          <cell r="L49">
            <v>1506.269879999998</v>
          </cell>
          <cell r="M49">
            <v>1227.005279999998</v>
          </cell>
          <cell r="N49">
            <v>934.01887999999803</v>
          </cell>
          <cell r="O49">
            <v>0</v>
          </cell>
          <cell r="P49">
            <v>0</v>
          </cell>
        </row>
        <row r="50">
          <cell r="B50" t="str">
            <v xml:space="preserve">    Desvios gerados (c/71)</v>
          </cell>
          <cell r="C50" t="str">
            <v>+</v>
          </cell>
          <cell r="D50">
            <v>0</v>
          </cell>
          <cell r="E50">
            <v>0</v>
          </cell>
          <cell r="F50">
            <v>0</v>
          </cell>
          <cell r="G50">
            <v>0</v>
          </cell>
          <cell r="H50">
            <v>0</v>
          </cell>
          <cell r="I50">
            <v>0</v>
          </cell>
          <cell r="J50">
            <v>0</v>
          </cell>
          <cell r="K50">
            <v>0</v>
          </cell>
          <cell r="L50">
            <v>0</v>
          </cell>
          <cell r="M50">
            <v>0</v>
          </cell>
          <cell r="N50">
            <v>0</v>
          </cell>
          <cell r="O50">
            <v>0</v>
          </cell>
          <cell r="P50">
            <v>0</v>
          </cell>
          <cell r="U50" t="str">
            <v>Total</v>
          </cell>
          <cell r="V50">
            <v>37987</v>
          </cell>
          <cell r="W50">
            <v>38018</v>
          </cell>
          <cell r="X50">
            <v>38047</v>
          </cell>
          <cell r="Y50">
            <v>38078</v>
          </cell>
          <cell r="Z50">
            <v>38108</v>
          </cell>
          <cell r="AA50">
            <v>38139</v>
          </cell>
          <cell r="AB50">
            <v>38169</v>
          </cell>
          <cell r="AC50">
            <v>38200</v>
          </cell>
          <cell r="AD50">
            <v>38231</v>
          </cell>
          <cell r="AE50">
            <v>38261</v>
          </cell>
          <cell r="AF50">
            <v>38292</v>
          </cell>
          <cell r="AG50">
            <v>38322</v>
          </cell>
        </row>
        <row r="51">
          <cell r="B51" t="str">
            <v xml:space="preserve">    Desvios recuperados (c/71)</v>
          </cell>
          <cell r="C51" t="str">
            <v>-</v>
          </cell>
          <cell r="D51">
            <v>2993.5706500000001</v>
          </cell>
          <cell r="E51">
            <v>349.54060999999996</v>
          </cell>
          <cell r="F51">
            <v>304.13794000000001</v>
          </cell>
          <cell r="G51">
            <v>313.78671999999995</v>
          </cell>
          <cell r="H51">
            <v>280.8741</v>
          </cell>
          <cell r="I51">
            <v>284.83215000000001</v>
          </cell>
          <cell r="J51">
            <v>283.79746999999998</v>
          </cell>
          <cell r="K51">
            <v>308.48194000000001</v>
          </cell>
          <cell r="L51">
            <v>279.26459999999997</v>
          </cell>
          <cell r="M51">
            <v>292.9864</v>
          </cell>
          <cell r="N51">
            <v>295.86872</v>
          </cell>
          <cell r="O51">
            <v>0</v>
          </cell>
          <cell r="P51">
            <v>0</v>
          </cell>
          <cell r="U51" t="str">
            <v>anual</v>
          </cell>
        </row>
        <row r="52">
          <cell r="B52" t="str">
            <v xml:space="preserve">    Saldo final (c/27)</v>
          </cell>
          <cell r="C52" t="str">
            <v>=</v>
          </cell>
          <cell r="D52">
            <v>638.1501599999981</v>
          </cell>
          <cell r="E52">
            <v>3282.1801999999984</v>
          </cell>
          <cell r="F52">
            <v>2978.0422599999984</v>
          </cell>
          <cell r="G52">
            <v>2664.2555399999983</v>
          </cell>
          <cell r="H52">
            <v>2383.3814399999983</v>
          </cell>
          <cell r="I52">
            <v>2098.5492899999981</v>
          </cell>
          <cell r="J52">
            <v>1814.7518199999981</v>
          </cell>
          <cell r="K52">
            <v>1506.269879999998</v>
          </cell>
          <cell r="L52">
            <v>1227.005279999998</v>
          </cell>
          <cell r="M52">
            <v>934.01887999999803</v>
          </cell>
          <cell r="N52">
            <v>638.1501599999981</v>
          </cell>
          <cell r="O52">
            <v>0</v>
          </cell>
          <cell r="P52">
            <v>0</v>
          </cell>
          <cell r="S52" t="str">
            <v>Saldo inicial (c/27)</v>
          </cell>
          <cell r="T52" t="str">
            <v>+</v>
          </cell>
          <cell r="U52">
            <v>20.694854749999998</v>
          </cell>
          <cell r="V52">
            <v>20.694854749999998</v>
          </cell>
          <cell r="W52">
            <v>25.866490070000001</v>
          </cell>
          <cell r="X52">
            <v>31.379282550000003</v>
          </cell>
          <cell r="Y52">
            <v>34.413213220000031</v>
          </cell>
          <cell r="Z52">
            <v>41.89377769999998</v>
          </cell>
          <cell r="AA52">
            <v>46.862495850000009</v>
          </cell>
          <cell r="AB52">
            <v>50.279040319999972</v>
          </cell>
          <cell r="AC52">
            <v>75.479914779999987</v>
          </cell>
          <cell r="AD52">
            <v>72.07647858</v>
          </cell>
          <cell r="AE52">
            <v>78.815238320000006</v>
          </cell>
        </row>
        <row r="53">
          <cell r="B53" t="str">
            <v>Diferença Tarifária  GGS - ano n-1</v>
          </cell>
          <cell r="S53" t="str">
            <v xml:space="preserve">    Desvios gerados (c/71)</v>
          </cell>
          <cell r="T53" t="str">
            <v>+</v>
          </cell>
          <cell r="U53">
            <v>57.008781460000016</v>
          </cell>
          <cell r="V53">
            <v>4.1698469200000003</v>
          </cell>
          <cell r="W53">
            <v>4.6411287800000025</v>
          </cell>
          <cell r="X53">
            <v>2.1346134099999983</v>
          </cell>
          <cell r="Y53">
            <v>6.6755752800000048</v>
          </cell>
          <cell r="Z53">
            <v>4.1523850999999992</v>
          </cell>
          <cell r="AA53">
            <v>2.6031768200000007</v>
          </cell>
          <cell r="AB53">
            <v>24.316760770000002</v>
          </cell>
          <cell r="AC53">
            <v>-4.2038125599999985</v>
          </cell>
          <cell r="AD53">
            <v>5.8990564899999987</v>
          </cell>
          <cell r="AE53">
            <v>6.6200504500000026</v>
          </cell>
        </row>
        <row r="54">
          <cell r="B54" t="str">
            <v xml:space="preserve">    Saldo inicial (c/27)</v>
          </cell>
          <cell r="C54" t="str">
            <v>+</v>
          </cell>
          <cell r="D54">
            <v>26813.151530000003</v>
          </cell>
          <cell r="E54">
            <v>26813.151530000003</v>
          </cell>
          <cell r="F54">
            <v>26813.151530000003</v>
          </cell>
          <cell r="G54">
            <v>26813.151530000003</v>
          </cell>
          <cell r="H54">
            <v>26813.151530000003</v>
          </cell>
          <cell r="I54">
            <v>26813.151530000003</v>
          </cell>
          <cell r="J54">
            <v>26813.151530000003</v>
          </cell>
          <cell r="K54">
            <v>26813.151530000003</v>
          </cell>
          <cell r="L54">
            <v>26813.151530000003</v>
          </cell>
          <cell r="M54">
            <v>26813.151530000003</v>
          </cell>
          <cell r="N54">
            <v>26813.151530000003</v>
          </cell>
          <cell r="O54">
            <v>0</v>
          </cell>
          <cell r="P54">
            <v>0</v>
          </cell>
          <cell r="S54" t="str">
            <v xml:space="preserve">    Desvios recuperados (c/71)</v>
          </cell>
          <cell r="T54" t="str">
            <v>-</v>
          </cell>
          <cell r="U54">
            <v>-8.579616570000006</v>
          </cell>
          <cell r="V54">
            <v>-1.0017884000000012</v>
          </cell>
          <cell r="W54">
            <v>-0.87166370000000093</v>
          </cell>
          <cell r="X54">
            <v>-0.89931725999999979</v>
          </cell>
          <cell r="Y54">
            <v>-0.80498919999999996</v>
          </cell>
          <cell r="Z54">
            <v>-0.81633305000000111</v>
          </cell>
          <cell r="AA54">
            <v>-0.81336765000000011</v>
          </cell>
          <cell r="AB54">
            <v>-0.88411368999999829</v>
          </cell>
          <cell r="AC54">
            <v>-0.80037636000000201</v>
          </cell>
          <cell r="AD54">
            <v>-0.83970324999999868</v>
          </cell>
          <cell r="AE54">
            <v>-0.84796401000000332</v>
          </cell>
        </row>
        <row r="55">
          <cell r="B55" t="str">
            <v xml:space="preserve">    Desvios gerados (c/71)</v>
          </cell>
          <cell r="C55" t="str">
            <v>+</v>
          </cell>
          <cell r="D55">
            <v>0</v>
          </cell>
          <cell r="E55">
            <v>0</v>
          </cell>
          <cell r="F55">
            <v>0</v>
          </cell>
          <cell r="G55">
            <v>0</v>
          </cell>
          <cell r="H55">
            <v>0</v>
          </cell>
          <cell r="I55">
            <v>0</v>
          </cell>
          <cell r="J55">
            <v>0</v>
          </cell>
          <cell r="K55">
            <v>0</v>
          </cell>
          <cell r="L55">
            <v>0</v>
          </cell>
          <cell r="M55">
            <v>0</v>
          </cell>
          <cell r="N55">
            <v>0</v>
          </cell>
          <cell r="O55">
            <v>0</v>
          </cell>
          <cell r="P55">
            <v>0</v>
          </cell>
          <cell r="S55" t="str">
            <v>Saldo final (c/27)</v>
          </cell>
          <cell r="T55" t="str">
            <v>=</v>
          </cell>
          <cell r="U55">
            <v>86.283252780000026</v>
          </cell>
          <cell r="V55">
            <v>25.866490070000001</v>
          </cell>
          <cell r="W55">
            <v>31.379282550000006</v>
          </cell>
          <cell r="X55">
            <v>34.413213219999996</v>
          </cell>
          <cell r="Y55">
            <v>41.893777700000037</v>
          </cell>
          <cell r="Z55">
            <v>46.862495849999981</v>
          </cell>
          <cell r="AA55">
            <v>50.279040320000014</v>
          </cell>
          <cell r="AB55">
            <v>75.479914779999973</v>
          </cell>
          <cell r="AC55">
            <v>72.076478579999986</v>
          </cell>
          <cell r="AD55">
            <v>78.815238319999992</v>
          </cell>
          <cell r="AE55">
            <v>86.283252780000012</v>
          </cell>
        </row>
        <row r="56">
          <cell r="B56" t="str">
            <v xml:space="preserve">    Desvios recuperados (c/71)</v>
          </cell>
          <cell r="C56" t="str">
            <v>-</v>
          </cell>
          <cell r="D56">
            <v>0</v>
          </cell>
          <cell r="E56">
            <v>0</v>
          </cell>
          <cell r="F56">
            <v>0</v>
          </cell>
          <cell r="G56">
            <v>0</v>
          </cell>
          <cell r="H56">
            <v>0</v>
          </cell>
          <cell r="I56">
            <v>0</v>
          </cell>
          <cell r="J56">
            <v>0</v>
          </cell>
          <cell r="K56">
            <v>0</v>
          </cell>
          <cell r="L56">
            <v>0</v>
          </cell>
          <cell r="M56">
            <v>0</v>
          </cell>
          <cell r="N56">
            <v>0</v>
          </cell>
          <cell r="O56">
            <v>0</v>
          </cell>
          <cell r="P56">
            <v>0</v>
          </cell>
        </row>
        <row r="57">
          <cell r="B57" t="str">
            <v xml:space="preserve">    Saldo final (c/27)</v>
          </cell>
          <cell r="C57" t="str">
            <v>=</v>
          </cell>
          <cell r="D57">
            <v>26813.151530000003</v>
          </cell>
          <cell r="E57">
            <v>26813.151530000003</v>
          </cell>
          <cell r="F57">
            <v>26813.151530000003</v>
          </cell>
          <cell r="G57">
            <v>26813.151530000003</v>
          </cell>
          <cell r="H57">
            <v>26813.151530000003</v>
          </cell>
          <cell r="I57">
            <v>26813.151530000003</v>
          </cell>
          <cell r="J57">
            <v>26813.151530000003</v>
          </cell>
          <cell r="K57">
            <v>26813.151530000003</v>
          </cell>
          <cell r="L57">
            <v>26813.151530000003</v>
          </cell>
          <cell r="M57">
            <v>26813.151530000003</v>
          </cell>
          <cell r="N57">
            <v>26813.151530000003</v>
          </cell>
          <cell r="O57">
            <v>0</v>
          </cell>
          <cell r="P57">
            <v>0</v>
          </cell>
        </row>
        <row r="58">
          <cell r="B58" t="str">
            <v>Desvios de GGS, Gerados - ano n</v>
          </cell>
        </row>
        <row r="59">
          <cell r="B59" t="str">
            <v xml:space="preserve">    Saldo inicial (c/27)</v>
          </cell>
          <cell r="C59" t="str">
            <v>+</v>
          </cell>
          <cell r="D59">
            <v>0</v>
          </cell>
          <cell r="E59">
            <v>0</v>
          </cell>
          <cell r="F59">
            <v>5753.05573</v>
          </cell>
          <cell r="G59">
            <v>11629.93813</v>
          </cell>
          <cell r="H59">
            <v>12923.23625</v>
          </cell>
          <cell r="I59">
            <v>19504.59677</v>
          </cell>
          <cell r="J59">
            <v>22062.054629999999</v>
          </cell>
          <cell r="K59">
            <v>23209.613409999998</v>
          </cell>
          <cell r="L59">
            <v>46747.167059999992</v>
          </cell>
          <cell r="M59">
            <v>40479.662629999992</v>
          </cell>
          <cell r="N59">
            <v>45101.650279999994</v>
          </cell>
          <cell r="O59">
            <v>0</v>
          </cell>
          <cell r="P59">
            <v>0</v>
          </cell>
        </row>
        <row r="60">
          <cell r="B60" t="str">
            <v xml:space="preserve">    Desvios gerados (c/71)</v>
          </cell>
          <cell r="C60" t="str">
            <v>+</v>
          </cell>
          <cell r="D60">
            <v>50215.562529999996</v>
          </cell>
          <cell r="E60">
            <v>5753.05573</v>
          </cell>
          <cell r="F60">
            <v>5876.8824000000004</v>
          </cell>
          <cell r="G60">
            <v>1293.2981200000002</v>
          </cell>
          <cell r="H60">
            <v>6581.3605199999993</v>
          </cell>
          <cell r="I60">
            <v>2557.45786</v>
          </cell>
          <cell r="J60">
            <v>1147.5587800000001</v>
          </cell>
          <cell r="K60">
            <v>23537.553649999998</v>
          </cell>
          <cell r="L60">
            <v>-6267.50443</v>
          </cell>
          <cell r="M60">
            <v>4621.98765</v>
          </cell>
          <cell r="N60">
            <v>5113.9122500000003</v>
          </cell>
          <cell r="O60">
            <v>0</v>
          </cell>
          <cell r="P60">
            <v>0</v>
          </cell>
        </row>
        <row r="61">
          <cell r="B61" t="str">
            <v xml:space="preserve">    Desvios recuperados (c/71)</v>
          </cell>
          <cell r="C61" t="str">
            <v>-</v>
          </cell>
          <cell r="D61">
            <v>0</v>
          </cell>
          <cell r="E61">
            <v>0</v>
          </cell>
          <cell r="F61">
            <v>0</v>
          </cell>
          <cell r="G61">
            <v>0</v>
          </cell>
          <cell r="H61">
            <v>0</v>
          </cell>
          <cell r="I61">
            <v>0</v>
          </cell>
          <cell r="J61">
            <v>0</v>
          </cell>
          <cell r="K61">
            <v>0</v>
          </cell>
          <cell r="L61">
            <v>0</v>
          </cell>
          <cell r="M61">
            <v>0</v>
          </cell>
          <cell r="N61">
            <v>0</v>
          </cell>
          <cell r="O61">
            <v>0</v>
          </cell>
          <cell r="P61">
            <v>0</v>
          </cell>
        </row>
        <row r="62">
          <cell r="B62" t="str">
            <v xml:space="preserve">    Saldo final (c/27)</v>
          </cell>
          <cell r="C62" t="str">
            <v>=</v>
          </cell>
          <cell r="D62">
            <v>50215.562529999996</v>
          </cell>
          <cell r="E62">
            <v>5753.05573</v>
          </cell>
          <cell r="F62">
            <v>11629.93813</v>
          </cell>
          <cell r="G62">
            <v>12923.23625</v>
          </cell>
          <cell r="H62">
            <v>19504.59677</v>
          </cell>
          <cell r="I62">
            <v>22062.054629999999</v>
          </cell>
          <cell r="J62">
            <v>23209.613409999998</v>
          </cell>
          <cell r="K62">
            <v>46747.167059999992</v>
          </cell>
          <cell r="L62">
            <v>40479.662629999992</v>
          </cell>
          <cell r="M62">
            <v>45101.650279999994</v>
          </cell>
          <cell r="N62">
            <v>50215.562529999996</v>
          </cell>
          <cell r="O62">
            <v>0</v>
          </cell>
          <cell r="P62">
            <v>0</v>
          </cell>
        </row>
        <row r="63">
          <cell r="B63" t="str">
            <v>Total GGS</v>
          </cell>
        </row>
        <row r="64">
          <cell r="B64" t="str">
            <v xml:space="preserve">    Saldo inicial (c/27)</v>
          </cell>
          <cell r="C64" t="str">
            <v>+</v>
          </cell>
          <cell r="D64">
            <v>30444.872340000002</v>
          </cell>
          <cell r="E64">
            <v>30444.872340000002</v>
          </cell>
          <cell r="F64">
            <v>35848.387459999998</v>
          </cell>
          <cell r="G64">
            <v>41421.13192</v>
          </cell>
          <cell r="H64">
            <v>42400.643320000003</v>
          </cell>
          <cell r="I64">
            <v>48701.129740000004</v>
          </cell>
          <cell r="J64">
            <v>50973.755449999997</v>
          </cell>
          <cell r="K64">
            <v>51837.516759999999</v>
          </cell>
          <cell r="L64">
            <v>75066.588469999988</v>
          </cell>
          <cell r="M64">
            <v>68519.819439999992</v>
          </cell>
          <cell r="N64">
            <v>72848.820689999993</v>
          </cell>
          <cell r="O64">
            <v>0</v>
          </cell>
          <cell r="P64">
            <v>0</v>
          </cell>
        </row>
        <row r="65">
          <cell r="B65" t="str">
            <v xml:space="preserve">    Desvios gerados (c/71)</v>
          </cell>
          <cell r="C65" t="str">
            <v>+</v>
          </cell>
          <cell r="D65">
            <v>50215.562529999996</v>
          </cell>
          <cell r="E65">
            <v>5753.05573</v>
          </cell>
          <cell r="F65">
            <v>5876.8824000000004</v>
          </cell>
          <cell r="G65">
            <v>1293.2981200000002</v>
          </cell>
          <cell r="H65">
            <v>6581.3605199999993</v>
          </cell>
          <cell r="I65">
            <v>2557.45786</v>
          </cell>
          <cell r="J65">
            <v>1147.5587800000001</v>
          </cell>
          <cell r="K65">
            <v>23537.553649999998</v>
          </cell>
          <cell r="L65">
            <v>-6267.50443</v>
          </cell>
          <cell r="M65">
            <v>4621.98765</v>
          </cell>
          <cell r="N65">
            <v>5113.9122500000003</v>
          </cell>
          <cell r="O65">
            <v>0</v>
          </cell>
          <cell r="P65">
            <v>0</v>
          </cell>
        </row>
        <row r="66">
          <cell r="B66" t="str">
            <v xml:space="preserve">    Desvios recuperados (c/71)</v>
          </cell>
          <cell r="C66" t="str">
            <v>-</v>
          </cell>
          <cell r="D66">
            <v>2993.5706500000001</v>
          </cell>
          <cell r="E66">
            <v>349.54060999999996</v>
          </cell>
          <cell r="F66">
            <v>304.13794000000001</v>
          </cell>
          <cell r="G66">
            <v>313.78671999999995</v>
          </cell>
          <cell r="H66">
            <v>280.8741</v>
          </cell>
          <cell r="I66">
            <v>284.83215000000001</v>
          </cell>
          <cell r="J66">
            <v>283.79746999999998</v>
          </cell>
          <cell r="K66">
            <v>308.48194000000001</v>
          </cell>
          <cell r="L66">
            <v>279.26459999999997</v>
          </cell>
          <cell r="M66">
            <v>292.9864</v>
          </cell>
          <cell r="N66">
            <v>295.86872</v>
          </cell>
          <cell r="O66">
            <v>0</v>
          </cell>
          <cell r="P66">
            <v>0</v>
          </cell>
        </row>
        <row r="67">
          <cell r="B67" t="str">
            <v xml:space="preserve">    Saldo final (c/27)</v>
          </cell>
          <cell r="C67" t="str">
            <v>=</v>
          </cell>
          <cell r="D67">
            <v>77666.864220000003</v>
          </cell>
          <cell r="E67">
            <v>35848.387459999998</v>
          </cell>
          <cell r="F67">
            <v>41421.13192</v>
          </cell>
          <cell r="G67">
            <v>42400.643320000003</v>
          </cell>
          <cell r="H67">
            <v>48701.129740000004</v>
          </cell>
          <cell r="I67">
            <v>50973.755449999997</v>
          </cell>
          <cell r="J67">
            <v>51837.516759999999</v>
          </cell>
          <cell r="K67">
            <v>75066.588469999988</v>
          </cell>
          <cell r="L67">
            <v>68519.819439999992</v>
          </cell>
          <cell r="M67">
            <v>72848.820689999993</v>
          </cell>
          <cell r="N67">
            <v>77666.864219999989</v>
          </cell>
          <cell r="O67">
            <v>0</v>
          </cell>
          <cell r="P67">
            <v>0</v>
          </cell>
        </row>
        <row r="68">
          <cell r="B68">
            <v>0</v>
          </cell>
          <cell r="D68">
            <v>0</v>
          </cell>
        </row>
        <row r="69">
          <cell r="B69" t="str">
            <v>TEE</v>
          </cell>
        </row>
        <row r="70">
          <cell r="B70" t="str">
            <v>Diferença Tarifária - ano n-2</v>
          </cell>
        </row>
        <row r="71">
          <cell r="B71" t="str">
            <v xml:space="preserve">    Saldo inicial (c/27)</v>
          </cell>
          <cell r="C71" t="str">
            <v>+</v>
          </cell>
          <cell r="D71">
            <v>-14040.28491</v>
          </cell>
          <cell r="E71">
            <v>-14040.28491</v>
          </cell>
          <cell r="F71">
            <v>-12688.955900000001</v>
          </cell>
          <cell r="G71">
            <v>-11513.154260000001</v>
          </cell>
          <cell r="H71">
            <v>-10300.050280000001</v>
          </cell>
          <cell r="I71">
            <v>-9214.1869800000022</v>
          </cell>
          <cell r="J71">
            <v>-8113.0217800000028</v>
          </cell>
          <cell r="K71">
            <v>-7015.8566600000031</v>
          </cell>
          <cell r="L71">
            <v>-5823.2610300000033</v>
          </cell>
          <cell r="M71">
            <v>-4743.6200700000036</v>
          </cell>
          <cell r="N71">
            <v>-3610.9304200000038</v>
          </cell>
          <cell r="O71">
            <v>0</v>
          </cell>
          <cell r="P71">
            <v>0</v>
          </cell>
        </row>
        <row r="72">
          <cell r="B72" t="str">
            <v xml:space="preserve">    Desvios gerados (c/71)</v>
          </cell>
          <cell r="C72" t="str">
            <v>+</v>
          </cell>
          <cell r="D72">
            <v>0</v>
          </cell>
          <cell r="E72">
            <v>0</v>
          </cell>
          <cell r="F72">
            <v>0</v>
          </cell>
          <cell r="G72">
            <v>0</v>
          </cell>
          <cell r="H72">
            <v>0</v>
          </cell>
          <cell r="I72">
            <v>0</v>
          </cell>
          <cell r="J72">
            <v>0</v>
          </cell>
          <cell r="K72">
            <v>0</v>
          </cell>
          <cell r="L72">
            <v>0</v>
          </cell>
          <cell r="M72">
            <v>0</v>
          </cell>
          <cell r="N72">
            <v>0</v>
          </cell>
          <cell r="O72">
            <v>0</v>
          </cell>
          <cell r="P72">
            <v>0</v>
          </cell>
        </row>
        <row r="73">
          <cell r="B73" t="str">
            <v xml:space="preserve">    Desvios recuperados (c/71)</v>
          </cell>
          <cell r="C73" t="str">
            <v>-</v>
          </cell>
          <cell r="D73">
            <v>-11573.18722</v>
          </cell>
          <cell r="E73">
            <v>-1351.3290099999999</v>
          </cell>
          <cell r="F73">
            <v>-1175.8016399999999</v>
          </cell>
          <cell r="G73">
            <v>-1213.1039800000001</v>
          </cell>
          <cell r="H73">
            <v>-1085.8633</v>
          </cell>
          <cell r="I73">
            <v>-1101.1651999999999</v>
          </cell>
          <cell r="J73">
            <v>-1097.1651200000001</v>
          </cell>
          <cell r="K73">
            <v>-1192.5956299999998</v>
          </cell>
          <cell r="L73">
            <v>-1079.64096</v>
          </cell>
          <cell r="M73">
            <v>-1132.6896499999998</v>
          </cell>
          <cell r="N73">
            <v>-1143.8327300000001</v>
          </cell>
          <cell r="O73">
            <v>0</v>
          </cell>
          <cell r="P73">
            <v>0</v>
          </cell>
        </row>
        <row r="74">
          <cell r="B74" t="str">
            <v xml:space="preserve">    Saldo final (c/27)</v>
          </cell>
          <cell r="C74" t="str">
            <v>=</v>
          </cell>
          <cell r="D74">
            <v>-2467.0976900000037</v>
          </cell>
          <cell r="E74">
            <v>-12688.955900000001</v>
          </cell>
          <cell r="F74">
            <v>-11513.154260000001</v>
          </cell>
          <cell r="G74">
            <v>-10300.050280000001</v>
          </cell>
          <cell r="H74">
            <v>-9214.1869800000022</v>
          </cell>
          <cell r="I74">
            <v>-8113.0217800000028</v>
          </cell>
          <cell r="J74">
            <v>-7015.8566600000031</v>
          </cell>
          <cell r="K74">
            <v>-5823.2610300000033</v>
          </cell>
          <cell r="L74">
            <v>-4743.6200700000036</v>
          </cell>
          <cell r="M74">
            <v>-3610.9304200000038</v>
          </cell>
          <cell r="N74">
            <v>-2467.0976900000037</v>
          </cell>
          <cell r="O74">
            <v>0</v>
          </cell>
          <cell r="P74">
            <v>0</v>
          </cell>
        </row>
        <row r="75">
          <cell r="B75" t="str">
            <v>Diferença Tarifária - ano n-1                        a)</v>
          </cell>
        </row>
        <row r="76">
          <cell r="B76" t="str">
            <v xml:space="preserve">    Saldo inicial (c/27)</v>
          </cell>
          <cell r="C76" t="str">
            <v>+</v>
          </cell>
          <cell r="D76">
            <v>4290.2673199999999</v>
          </cell>
          <cell r="E76">
            <v>4290.2673199999999</v>
          </cell>
          <cell r="F76">
            <v>4290.2673199999999</v>
          </cell>
          <cell r="G76">
            <v>4290.2673199999999</v>
          </cell>
          <cell r="H76">
            <v>4290.2673199999999</v>
          </cell>
          <cell r="I76">
            <v>4290.2673199999999</v>
          </cell>
          <cell r="J76">
            <v>4290.2673199999999</v>
          </cell>
          <cell r="K76">
            <v>4290.2673199999999</v>
          </cell>
          <cell r="L76">
            <v>4290.2673199999999</v>
          </cell>
          <cell r="M76">
            <v>4290.2673199999999</v>
          </cell>
          <cell r="N76">
            <v>4290.2673199999999</v>
          </cell>
          <cell r="O76">
            <v>0</v>
          </cell>
          <cell r="P76">
            <v>0</v>
          </cell>
        </row>
        <row r="77">
          <cell r="B77" t="str">
            <v xml:space="preserve">    Desvios gerados (c/71)</v>
          </cell>
          <cell r="C77" t="str">
            <v>+</v>
          </cell>
          <cell r="D77">
            <v>0</v>
          </cell>
          <cell r="E77">
            <v>0</v>
          </cell>
          <cell r="F77">
            <v>0</v>
          </cell>
          <cell r="G77">
            <v>0</v>
          </cell>
          <cell r="H77">
            <v>0</v>
          </cell>
          <cell r="I77">
            <v>0</v>
          </cell>
          <cell r="J77">
            <v>0</v>
          </cell>
          <cell r="K77">
            <v>0</v>
          </cell>
          <cell r="L77">
            <v>0</v>
          </cell>
          <cell r="M77">
            <v>0</v>
          </cell>
          <cell r="N77">
            <v>0</v>
          </cell>
          <cell r="O77">
            <v>0</v>
          </cell>
          <cell r="P77">
            <v>0</v>
          </cell>
        </row>
        <row r="78">
          <cell r="B78" t="str">
            <v xml:space="preserve">    Desvios recuperados (c/71)</v>
          </cell>
          <cell r="C78" t="str">
            <v>-</v>
          </cell>
          <cell r="D78">
            <v>0</v>
          </cell>
          <cell r="E78">
            <v>0</v>
          </cell>
          <cell r="F78">
            <v>0</v>
          </cell>
          <cell r="G78">
            <v>0</v>
          </cell>
          <cell r="H78">
            <v>0</v>
          </cell>
          <cell r="I78">
            <v>0</v>
          </cell>
          <cell r="J78">
            <v>0</v>
          </cell>
          <cell r="K78">
            <v>0</v>
          </cell>
          <cell r="L78">
            <v>0</v>
          </cell>
          <cell r="M78">
            <v>0</v>
          </cell>
          <cell r="N78">
            <v>0</v>
          </cell>
          <cell r="O78">
            <v>0</v>
          </cell>
          <cell r="P78">
            <v>0</v>
          </cell>
        </row>
        <row r="79">
          <cell r="B79" t="str">
            <v xml:space="preserve">    Saldo final (c/27)</v>
          </cell>
          <cell r="C79" t="str">
            <v>=</v>
          </cell>
          <cell r="D79">
            <v>4290.2673199999999</v>
          </cell>
          <cell r="E79">
            <v>4290.2673199999999</v>
          </cell>
          <cell r="F79">
            <v>4290.2673199999999</v>
          </cell>
          <cell r="G79">
            <v>4290.2673199999999</v>
          </cell>
          <cell r="H79">
            <v>4290.2673199999999</v>
          </cell>
          <cell r="I79">
            <v>4290.2673199999999</v>
          </cell>
          <cell r="J79">
            <v>4290.2673199999999</v>
          </cell>
          <cell r="K79">
            <v>4290.2673199999999</v>
          </cell>
          <cell r="L79">
            <v>4290.2673199999999</v>
          </cell>
          <cell r="M79">
            <v>4290.2673199999999</v>
          </cell>
          <cell r="N79">
            <v>4290.2673199999999</v>
          </cell>
          <cell r="O79">
            <v>0</v>
          </cell>
          <cell r="P79">
            <v>0</v>
          </cell>
        </row>
        <row r="80">
          <cell r="B80" t="str">
            <v>Desvios de TEE, Gerados -ano n</v>
          </cell>
        </row>
        <row r="81">
          <cell r="B81" t="str">
            <v xml:space="preserve">    Saldo inicial (c/27)</v>
          </cell>
          <cell r="C81" t="str">
            <v>+</v>
          </cell>
          <cell r="D81">
            <v>0</v>
          </cell>
          <cell r="E81">
            <v>0</v>
          </cell>
          <cell r="F81">
            <v>-1583.2088100000001</v>
          </cell>
          <cell r="G81">
            <v>-2818.9624300000005</v>
          </cell>
          <cell r="H81">
            <v>-1977.6471400000005</v>
          </cell>
          <cell r="I81">
            <v>-1883.4323800000004</v>
          </cell>
          <cell r="J81">
            <v>-288.50514000000044</v>
          </cell>
          <cell r="K81">
            <v>1167.1128999999996</v>
          </cell>
          <cell r="L81">
            <v>1946.3200199999997</v>
          </cell>
          <cell r="M81">
            <v>4010.0118899999998</v>
          </cell>
          <cell r="N81">
            <v>5287.0807299999997</v>
          </cell>
          <cell r="O81">
            <v>0</v>
          </cell>
          <cell r="P81">
            <v>0</v>
          </cell>
        </row>
        <row r="82">
          <cell r="B82" t="str">
            <v xml:space="preserve">    Desvios gerados (c/71)</v>
          </cell>
          <cell r="C82" t="str">
            <v>+</v>
          </cell>
          <cell r="D82">
            <v>6793.2189299999991</v>
          </cell>
          <cell r="E82">
            <v>-1583.2088100000001</v>
          </cell>
          <cell r="F82">
            <v>-1235.7536200000002</v>
          </cell>
          <cell r="G82">
            <v>841.31529</v>
          </cell>
          <cell r="H82">
            <v>94.214759999999998</v>
          </cell>
          <cell r="I82">
            <v>1594.92724</v>
          </cell>
          <cell r="J82">
            <v>1455.6180400000001</v>
          </cell>
          <cell r="K82">
            <v>779.20712000000003</v>
          </cell>
          <cell r="L82">
            <v>2063.6918700000001</v>
          </cell>
          <cell r="M82">
            <v>1277.0688400000001</v>
          </cell>
          <cell r="N82">
            <v>1506.1381999999999</v>
          </cell>
          <cell r="O82">
            <v>0</v>
          </cell>
          <cell r="P82">
            <v>0</v>
          </cell>
        </row>
        <row r="83">
          <cell r="B83" t="str">
            <v xml:space="preserve">    Desvios recuperados (c/71)</v>
          </cell>
          <cell r="C83" t="str">
            <v>-</v>
          </cell>
          <cell r="D83">
            <v>0</v>
          </cell>
          <cell r="E83">
            <v>0</v>
          </cell>
          <cell r="F83">
            <v>0</v>
          </cell>
          <cell r="G83">
            <v>0</v>
          </cell>
          <cell r="H83">
            <v>0</v>
          </cell>
          <cell r="I83">
            <v>0</v>
          </cell>
          <cell r="J83">
            <v>0</v>
          </cell>
          <cell r="K83">
            <v>0</v>
          </cell>
          <cell r="L83">
            <v>0</v>
          </cell>
          <cell r="M83">
            <v>0</v>
          </cell>
          <cell r="N83">
            <v>0</v>
          </cell>
          <cell r="O83">
            <v>0</v>
          </cell>
          <cell r="P83">
            <v>0</v>
          </cell>
        </row>
        <row r="84">
          <cell r="B84" t="str">
            <v xml:space="preserve">    Saldo final (c/27)</v>
          </cell>
          <cell r="C84" t="str">
            <v>=</v>
          </cell>
          <cell r="D84">
            <v>6793.2189299999991</v>
          </cell>
          <cell r="E84">
            <v>-1583.2088100000001</v>
          </cell>
          <cell r="F84">
            <v>-2818.9624300000005</v>
          </cell>
          <cell r="G84">
            <v>-1977.6471400000005</v>
          </cell>
          <cell r="H84">
            <v>-1883.4323800000004</v>
          </cell>
          <cell r="I84">
            <v>-288.50514000000044</v>
          </cell>
          <cell r="J84">
            <v>1167.1128999999996</v>
          </cell>
          <cell r="K84">
            <v>1946.3200199999997</v>
          </cell>
          <cell r="L84">
            <v>4010.0118899999998</v>
          </cell>
          <cell r="M84">
            <v>5287.0807299999997</v>
          </cell>
          <cell r="N84">
            <v>6793.2189299999991</v>
          </cell>
          <cell r="O84">
            <v>0</v>
          </cell>
          <cell r="P84">
            <v>0</v>
          </cell>
        </row>
        <row r="85">
          <cell r="B85" t="str">
            <v>Total TEE</v>
          </cell>
        </row>
        <row r="86">
          <cell r="B86" t="str">
            <v xml:space="preserve">    Saldo inicial (c/27)</v>
          </cell>
          <cell r="C86" t="str">
            <v>+</v>
          </cell>
          <cell r="D86">
            <v>-9750.0175899999995</v>
          </cell>
          <cell r="E86">
            <v>-9750.0175899999995</v>
          </cell>
          <cell r="F86">
            <v>-9981.8973900000019</v>
          </cell>
          <cell r="G86">
            <v>-10041.849370000002</v>
          </cell>
          <cell r="H86">
            <v>-7987.4301000000014</v>
          </cell>
          <cell r="I86">
            <v>-6807.3520400000025</v>
          </cell>
          <cell r="J86">
            <v>-4111.259600000003</v>
          </cell>
          <cell r="K86">
            <v>-1558.4764400000035</v>
          </cell>
          <cell r="L86">
            <v>413.32630999999628</v>
          </cell>
          <cell r="M86">
            <v>3556.6591399999961</v>
          </cell>
          <cell r="N86">
            <v>5966.4176299999963</v>
          </cell>
          <cell r="O86">
            <v>0</v>
          </cell>
          <cell r="P86">
            <v>0</v>
          </cell>
        </row>
        <row r="87">
          <cell r="B87" t="str">
            <v xml:space="preserve">    Desvios gerados (c/71)</v>
          </cell>
          <cell r="C87" t="str">
            <v>+</v>
          </cell>
          <cell r="D87">
            <v>6793.2189299999991</v>
          </cell>
          <cell r="E87">
            <v>-1583.2088100000001</v>
          </cell>
          <cell r="F87">
            <v>-1235.7536200000002</v>
          </cell>
          <cell r="G87">
            <v>841.31529</v>
          </cell>
          <cell r="H87">
            <v>94.214759999999998</v>
          </cell>
          <cell r="I87">
            <v>1594.92724</v>
          </cell>
          <cell r="J87">
            <v>1455.6180400000001</v>
          </cell>
          <cell r="K87">
            <v>779.20712000000003</v>
          </cell>
          <cell r="L87">
            <v>2063.6918700000001</v>
          </cell>
          <cell r="M87">
            <v>1277.0688400000001</v>
          </cell>
          <cell r="N87">
            <v>1506.1381999999999</v>
          </cell>
          <cell r="O87">
            <v>0</v>
          </cell>
          <cell r="P87">
            <v>0</v>
          </cell>
        </row>
        <row r="88">
          <cell r="B88" t="str">
            <v xml:space="preserve">    Desvios recuperados (c/71)</v>
          </cell>
          <cell r="C88" t="str">
            <v>-</v>
          </cell>
          <cell r="D88">
            <v>-11573.18722</v>
          </cell>
          <cell r="E88">
            <v>-1351.3290099999999</v>
          </cell>
          <cell r="F88">
            <v>-1175.8016399999999</v>
          </cell>
          <cell r="G88">
            <v>-1213.1039800000001</v>
          </cell>
          <cell r="H88">
            <v>-1085.8633</v>
          </cell>
          <cell r="I88">
            <v>-1101.1651999999999</v>
          </cell>
          <cell r="J88">
            <v>-1097.1651200000001</v>
          </cell>
          <cell r="K88">
            <v>-1192.5956299999998</v>
          </cell>
          <cell r="L88">
            <v>-1079.64096</v>
          </cell>
          <cell r="M88">
            <v>-1132.6896499999998</v>
          </cell>
          <cell r="N88">
            <v>-1143.8327300000001</v>
          </cell>
          <cell r="O88">
            <v>0</v>
          </cell>
          <cell r="P88">
            <v>0</v>
          </cell>
        </row>
        <row r="89">
          <cell r="B89" t="str">
            <v xml:space="preserve">    Saldo final (c/27)</v>
          </cell>
          <cell r="C89" t="str">
            <v>=</v>
          </cell>
          <cell r="D89">
            <v>8616.3885599999994</v>
          </cell>
          <cell r="E89">
            <v>-9981.8973900000019</v>
          </cell>
          <cell r="F89">
            <v>-10041.849370000002</v>
          </cell>
          <cell r="G89">
            <v>-7987.4301000000014</v>
          </cell>
          <cell r="H89">
            <v>-6807.3520400000025</v>
          </cell>
          <cell r="I89">
            <v>-4111.259600000003</v>
          </cell>
          <cell r="J89">
            <v>-1558.4764400000035</v>
          </cell>
          <cell r="K89">
            <v>413.32630999999628</v>
          </cell>
          <cell r="L89">
            <v>3556.6591399999961</v>
          </cell>
          <cell r="M89">
            <v>5966.4176299999963</v>
          </cell>
          <cell r="N89">
            <v>8616.3885599999958</v>
          </cell>
          <cell r="O89">
            <v>0</v>
          </cell>
          <cell r="P89">
            <v>0</v>
          </cell>
        </row>
        <row r="90">
          <cell r="B90">
            <v>0</v>
          </cell>
          <cell r="D90">
            <v>0</v>
          </cell>
        </row>
        <row r="91">
          <cell r="B91" t="str">
            <v>Total global</v>
          </cell>
        </row>
        <row r="92">
          <cell r="B92" t="str">
            <v xml:space="preserve">    Saldo inicial (c/27)</v>
          </cell>
          <cell r="C92" t="str">
            <v>+</v>
          </cell>
          <cell r="D92">
            <v>247023.91169000001</v>
          </cell>
          <cell r="E92">
            <v>247023.91169000001</v>
          </cell>
          <cell r="F92">
            <v>260481.37442999997</v>
          </cell>
          <cell r="G92">
            <v>270119.76569999999</v>
          </cell>
          <cell r="H92">
            <v>277573.66691000003</v>
          </cell>
          <cell r="I92">
            <v>293630.89938999998</v>
          </cell>
          <cell r="J92">
            <v>300066.78963000001</v>
          </cell>
          <cell r="K92">
            <v>311705.41009999998</v>
          </cell>
          <cell r="L92">
            <v>324416.67395999999</v>
          </cell>
          <cell r="M92">
            <v>341484.27815999999</v>
          </cell>
          <cell r="N92">
            <v>352856.35619999998</v>
          </cell>
          <cell r="O92">
            <v>0</v>
          </cell>
          <cell r="P92">
            <v>0</v>
          </cell>
        </row>
        <row r="93">
          <cell r="B93" t="str">
            <v xml:space="preserve">    Desvios gerados (c/71)</v>
          </cell>
          <cell r="C93" t="str">
            <v>+</v>
          </cell>
          <cell r="D93">
            <v>333617.35033000004</v>
          </cell>
          <cell r="E93">
            <v>30779.009450000001</v>
          </cell>
          <cell r="F93">
            <v>28843.334680000004</v>
          </cell>
          <cell r="G93">
            <v>25754.555059999995</v>
          </cell>
          <cell r="H93">
            <v>35836.932390000002</v>
          </cell>
          <cell r="I93">
            <v>26204.246299999999</v>
          </cell>
          <cell r="J93">
            <v>31409.941930000001</v>
          </cell>
          <cell r="K93">
            <v>33298.218280000001</v>
          </cell>
          <cell r="L93">
            <v>37738.295950000007</v>
          </cell>
          <cell r="M93">
            <v>32003.442899999998</v>
          </cell>
          <cell r="N93">
            <v>51749.373390000001</v>
          </cell>
          <cell r="O93">
            <v>0</v>
          </cell>
          <cell r="P93">
            <v>0</v>
          </cell>
        </row>
        <row r="94">
          <cell r="B94" t="str">
            <v xml:space="preserve">    Desvios recuperados (c/71)</v>
          </cell>
          <cell r="C94" t="str">
            <v>-</v>
          </cell>
          <cell r="D94">
            <v>200460.22652999999</v>
          </cell>
          <cell r="E94">
            <v>17321.546709999999</v>
          </cell>
          <cell r="F94">
            <v>19204.94341</v>
          </cell>
          <cell r="G94">
            <v>18300.653849999999</v>
          </cell>
          <cell r="H94">
            <v>19779.699909999996</v>
          </cell>
          <cell r="I94">
            <v>19768.356059999995</v>
          </cell>
          <cell r="J94">
            <v>19771.321459999996</v>
          </cell>
          <cell r="K94">
            <v>20586.954419999998</v>
          </cell>
          <cell r="L94">
            <v>20670.691749999994</v>
          </cell>
          <cell r="M94">
            <v>20631.364859999998</v>
          </cell>
          <cell r="N94">
            <v>24424.694099999993</v>
          </cell>
          <cell r="O94">
            <v>0</v>
          </cell>
          <cell r="P94">
            <v>0</v>
          </cell>
        </row>
        <row r="95">
          <cell r="B95" t="str">
            <v xml:space="preserve">    Saldo final (c/27)</v>
          </cell>
          <cell r="C95" t="str">
            <v>=</v>
          </cell>
          <cell r="D95">
            <v>380181.03549000004</v>
          </cell>
          <cell r="E95">
            <v>260481.37443000003</v>
          </cell>
          <cell r="F95">
            <v>270119.76569999999</v>
          </cell>
          <cell r="G95">
            <v>277573.66691000003</v>
          </cell>
          <cell r="H95">
            <v>293630.89938999998</v>
          </cell>
          <cell r="I95">
            <v>300066.78963000001</v>
          </cell>
          <cell r="J95">
            <v>311705.41009999998</v>
          </cell>
          <cell r="K95">
            <v>324416.67395999999</v>
          </cell>
          <cell r="L95">
            <v>341484.27815999999</v>
          </cell>
          <cell r="M95">
            <v>352856.35619999998</v>
          </cell>
          <cell r="N95">
            <v>380181.03548999998</v>
          </cell>
          <cell r="O95">
            <v>0</v>
          </cell>
          <cell r="P95">
            <v>0</v>
          </cell>
        </row>
        <row r="96">
          <cell r="B96">
            <v>0</v>
          </cell>
          <cell r="D96">
            <v>0</v>
          </cell>
        </row>
      </sheetData>
      <sheetData sheetId="34" refreshError="1"/>
      <sheetData sheetId="3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s"/>
      <sheetName val="indices_TG"/>
      <sheetName val="indices_PG"/>
      <sheetName val="CAE_HIDR"/>
      <sheetName val="CAE_TERM"/>
      <sheetName val="CAE_PG"/>
      <sheetName val="CAE_TG"/>
      <sheetName val="enc_unit"/>
      <sheetName val="base_hidr"/>
      <sheetName val="base_term"/>
      <sheetName val="Emissao"/>
      <sheetName val="comp_vapor"/>
      <sheetName val="preco_medio"/>
      <sheetName val="fichdados"/>
      <sheetName val="combustivel"/>
      <sheetName val="mapa2"/>
      <sheetName val="mapa (2)"/>
      <sheetName val="mapa"/>
      <sheetName val="aux_P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
          <cell r="C3" t="str">
            <v>CTO</v>
          </cell>
          <cell r="D3" t="str">
            <v>CCGf</v>
          </cell>
          <cell r="E3" t="str">
            <v>CCGg</v>
          </cell>
          <cell r="F3" t="str">
            <v>CAM</v>
          </cell>
          <cell r="G3" t="str">
            <v>CBR</v>
          </cell>
          <cell r="H3" t="str">
            <v>CSB</v>
          </cell>
          <cell r="I3" t="str">
            <v>CTA</v>
          </cell>
          <cell r="J3" t="str">
            <v>CTB</v>
          </cell>
          <cell r="K3" t="str">
            <v>CSN</v>
          </cell>
          <cell r="L3" t="str">
            <v>CPGb</v>
          </cell>
          <cell r="M3" t="str">
            <v>CPGs</v>
          </cell>
          <cell r="N3" t="str">
            <v>CTG</v>
          </cell>
        </row>
        <row r="5">
          <cell r="L5">
            <v>1906990.2285800001</v>
          </cell>
          <cell r="M5">
            <v>0</v>
          </cell>
          <cell r="N5">
            <v>1046243.76</v>
          </cell>
        </row>
        <row r="6">
          <cell r="L6">
            <v>1733620.778042</v>
          </cell>
          <cell r="M6">
            <v>0</v>
          </cell>
          <cell r="N6">
            <v>1154751.608</v>
          </cell>
        </row>
        <row r="7">
          <cell r="N7">
            <v>1002992.737</v>
          </cell>
        </row>
        <row r="11">
          <cell r="B11" t="str">
            <v>JAN</v>
          </cell>
          <cell r="C11">
            <v>0</v>
          </cell>
          <cell r="D11">
            <v>0</v>
          </cell>
          <cell r="E11">
            <v>250664.16131299999</v>
          </cell>
          <cell r="F11">
            <v>0</v>
          </cell>
          <cell r="G11">
            <v>95890.981125999999</v>
          </cell>
          <cell r="H11">
            <v>331251.127179</v>
          </cell>
          <cell r="I11">
            <v>0</v>
          </cell>
          <cell r="J11">
            <v>2142.9423820000002</v>
          </cell>
          <cell r="K11">
            <v>8525963.6808330007</v>
          </cell>
          <cell r="L11">
            <v>3640611.0066220001</v>
          </cell>
          <cell r="M11">
            <v>0</v>
          </cell>
          <cell r="N11">
            <v>3203988.1049999995</v>
          </cell>
        </row>
        <row r="12">
          <cell r="L12">
            <v>962390.47433</v>
          </cell>
          <cell r="M12">
            <v>0</v>
          </cell>
          <cell r="N12">
            <v>729156.72900000005</v>
          </cell>
        </row>
        <row r="13">
          <cell r="L13">
            <v>1009414.412698</v>
          </cell>
          <cell r="M13">
            <v>0</v>
          </cell>
          <cell r="N13">
            <v>1173784.3929999999</v>
          </cell>
        </row>
        <row r="14">
          <cell r="N14">
            <v>999391.05</v>
          </cell>
        </row>
        <row r="18">
          <cell r="B18" t="str">
            <v>FEV</v>
          </cell>
          <cell r="C18">
            <v>0</v>
          </cell>
          <cell r="D18">
            <v>28236.208452999999</v>
          </cell>
          <cell r="E18">
            <v>365550.58429000003</v>
          </cell>
          <cell r="F18">
            <v>0</v>
          </cell>
          <cell r="G18">
            <v>167176.31079300001</v>
          </cell>
          <cell r="H18">
            <v>245739.25716599997</v>
          </cell>
          <cell r="I18">
            <v>0</v>
          </cell>
          <cell r="J18">
            <v>23835.359325999998</v>
          </cell>
          <cell r="K18">
            <v>7136435.6829909999</v>
          </cell>
          <cell r="L18">
            <v>1971804.8870279999</v>
          </cell>
          <cell r="M18">
            <v>0</v>
          </cell>
          <cell r="N18">
            <v>2902332.1720000003</v>
          </cell>
        </row>
        <row r="19">
          <cell r="L19">
            <v>1703027.840656</v>
          </cell>
          <cell r="M19">
            <v>0</v>
          </cell>
          <cell r="N19">
            <v>488900.728</v>
          </cell>
        </row>
        <row r="20">
          <cell r="L20">
            <v>1600755.8895729999</v>
          </cell>
          <cell r="M20">
            <v>0</v>
          </cell>
          <cell r="N20">
            <v>1556237.4010000001</v>
          </cell>
        </row>
        <row r="21">
          <cell r="N21">
            <v>1569926.463</v>
          </cell>
        </row>
        <row r="25">
          <cell r="B25" t="str">
            <v>MAR</v>
          </cell>
          <cell r="C25">
            <v>0</v>
          </cell>
          <cell r="D25">
            <v>21911.895414999999</v>
          </cell>
          <cell r="E25">
            <v>320112.74413100001</v>
          </cell>
          <cell r="F25">
            <v>0</v>
          </cell>
          <cell r="G25">
            <v>210699.41422499999</v>
          </cell>
          <cell r="H25">
            <v>617769.925468</v>
          </cell>
          <cell r="I25">
            <v>0</v>
          </cell>
          <cell r="J25">
            <v>1947.3104249999999</v>
          </cell>
          <cell r="K25">
            <v>8161511.0347480001</v>
          </cell>
          <cell r="L25">
            <v>3303783.7302289996</v>
          </cell>
          <cell r="M25">
            <v>0</v>
          </cell>
          <cell r="N25">
            <v>3615064.5920000002</v>
          </cell>
        </row>
        <row r="26">
          <cell r="L26">
            <v>1167553.673592</v>
          </cell>
          <cell r="M26">
            <v>0</v>
          </cell>
          <cell r="N26">
            <v>1259806.4439999999</v>
          </cell>
        </row>
        <row r="27">
          <cell r="L27">
            <v>1154606.735237</v>
          </cell>
          <cell r="M27">
            <v>0</v>
          </cell>
          <cell r="N27">
            <v>952512.00800000003</v>
          </cell>
        </row>
        <row r="28">
          <cell r="N28">
            <v>1249102.182</v>
          </cell>
        </row>
        <row r="32">
          <cell r="B32" t="str">
            <v>ABR</v>
          </cell>
          <cell r="C32">
            <v>0</v>
          </cell>
          <cell r="D32">
            <v>3148.4693889999999</v>
          </cell>
          <cell r="E32">
            <v>216454.94652500001</v>
          </cell>
          <cell r="F32">
            <v>0</v>
          </cell>
          <cell r="G32">
            <v>107010.092607</v>
          </cell>
          <cell r="H32">
            <v>140105.12231000001</v>
          </cell>
          <cell r="I32">
            <v>176.70241300000001</v>
          </cell>
          <cell r="J32">
            <v>0</v>
          </cell>
          <cell r="K32">
            <v>7414888.8035130007</v>
          </cell>
          <cell r="L32">
            <v>2322160.4088289998</v>
          </cell>
          <cell r="M32">
            <v>0</v>
          </cell>
          <cell r="N32">
            <v>3461420.6340000001</v>
          </cell>
        </row>
        <row r="33">
          <cell r="L33">
            <v>3368396</v>
          </cell>
          <cell r="M33">
            <v>0</v>
          </cell>
          <cell r="N33">
            <v>1762860</v>
          </cell>
        </row>
        <row r="34">
          <cell r="L34">
            <v>0</v>
          </cell>
          <cell r="M34">
            <v>0</v>
          </cell>
          <cell r="N34">
            <v>0</v>
          </cell>
        </row>
        <row r="35">
          <cell r="N35">
            <v>0</v>
          </cell>
        </row>
        <row r="39">
          <cell r="B39" t="str">
            <v>MAI</v>
          </cell>
          <cell r="C39">
            <v>0</v>
          </cell>
          <cell r="D39">
            <v>19620</v>
          </cell>
          <cell r="E39">
            <v>13734</v>
          </cell>
          <cell r="F39">
            <v>0</v>
          </cell>
          <cell r="G39">
            <v>65224</v>
          </cell>
          <cell r="H39">
            <v>7528</v>
          </cell>
          <cell r="I39">
            <v>3630</v>
          </cell>
          <cell r="J39">
            <v>0</v>
          </cell>
          <cell r="K39">
            <v>8184329</v>
          </cell>
          <cell r="L39">
            <v>3368396</v>
          </cell>
          <cell r="M39">
            <v>0</v>
          </cell>
          <cell r="N39">
            <v>1762860</v>
          </cell>
        </row>
        <row r="40">
          <cell r="L40">
            <v>3758798</v>
          </cell>
          <cell r="M40">
            <v>0</v>
          </cell>
          <cell r="N40">
            <v>2598420</v>
          </cell>
        </row>
        <row r="41">
          <cell r="L41">
            <v>0</v>
          </cell>
          <cell r="M41">
            <v>0</v>
          </cell>
          <cell r="N41">
            <v>0</v>
          </cell>
        </row>
        <row r="42">
          <cell r="N42">
            <v>0</v>
          </cell>
        </row>
        <row r="46">
          <cell r="B46" t="str">
            <v>JUN</v>
          </cell>
          <cell r="C46">
            <v>0</v>
          </cell>
          <cell r="D46">
            <v>19620</v>
          </cell>
          <cell r="E46">
            <v>76518</v>
          </cell>
          <cell r="F46">
            <v>0</v>
          </cell>
          <cell r="G46">
            <v>63120</v>
          </cell>
          <cell r="H46">
            <v>0</v>
          </cell>
          <cell r="I46">
            <v>3630</v>
          </cell>
          <cell r="J46">
            <v>0</v>
          </cell>
          <cell r="K46">
            <v>7968412</v>
          </cell>
          <cell r="L46">
            <v>3758798</v>
          </cell>
          <cell r="M46">
            <v>0</v>
          </cell>
          <cell r="N46">
            <v>2598420</v>
          </cell>
        </row>
        <row r="47">
          <cell r="L47">
            <v>4024724</v>
          </cell>
          <cell r="M47">
            <v>0</v>
          </cell>
          <cell r="N47">
            <v>4378440</v>
          </cell>
        </row>
        <row r="48">
          <cell r="L48">
            <v>0</v>
          </cell>
          <cell r="M48">
            <v>0</v>
          </cell>
          <cell r="N48">
            <v>0</v>
          </cell>
        </row>
        <row r="49">
          <cell r="N49">
            <v>0</v>
          </cell>
        </row>
        <row r="53">
          <cell r="B53" t="str">
            <v>JUL</v>
          </cell>
          <cell r="C53">
            <v>143091</v>
          </cell>
          <cell r="D53">
            <v>19620</v>
          </cell>
          <cell r="E53">
            <v>468918</v>
          </cell>
          <cell r="F53">
            <v>0</v>
          </cell>
          <cell r="G53">
            <v>65224</v>
          </cell>
          <cell r="H53">
            <v>276654</v>
          </cell>
          <cell r="I53">
            <v>3630</v>
          </cell>
          <cell r="J53">
            <v>0</v>
          </cell>
          <cell r="K53">
            <v>8263466</v>
          </cell>
          <cell r="L53">
            <v>4024724</v>
          </cell>
          <cell r="M53">
            <v>0</v>
          </cell>
          <cell r="N53">
            <v>4378440</v>
          </cell>
        </row>
        <row r="54">
          <cell r="L54">
            <v>4026610</v>
          </cell>
          <cell r="M54">
            <v>0</v>
          </cell>
          <cell r="N54">
            <v>4441800</v>
          </cell>
        </row>
        <row r="55">
          <cell r="L55">
            <v>0</v>
          </cell>
          <cell r="M55">
            <v>0</v>
          </cell>
          <cell r="N55">
            <v>0</v>
          </cell>
        </row>
        <row r="56">
          <cell r="N56">
            <v>0</v>
          </cell>
        </row>
        <row r="60">
          <cell r="B60" t="str">
            <v>AGO</v>
          </cell>
          <cell r="C60">
            <v>0</v>
          </cell>
          <cell r="D60">
            <v>19620</v>
          </cell>
          <cell r="E60">
            <v>145188</v>
          </cell>
          <cell r="F60">
            <v>0</v>
          </cell>
          <cell r="G60">
            <v>65224</v>
          </cell>
          <cell r="H60">
            <v>876071</v>
          </cell>
          <cell r="I60">
            <v>3630</v>
          </cell>
          <cell r="J60">
            <v>0</v>
          </cell>
          <cell r="K60">
            <v>6562509</v>
          </cell>
          <cell r="L60">
            <v>4026610</v>
          </cell>
          <cell r="M60">
            <v>0</v>
          </cell>
          <cell r="N60">
            <v>4441800</v>
          </cell>
        </row>
        <row r="61">
          <cell r="L61">
            <v>3896476</v>
          </cell>
          <cell r="M61">
            <v>0</v>
          </cell>
          <cell r="N61">
            <v>3358740</v>
          </cell>
        </row>
        <row r="62">
          <cell r="L62">
            <v>0</v>
          </cell>
          <cell r="M62">
            <v>0</v>
          </cell>
          <cell r="N62">
            <v>0</v>
          </cell>
        </row>
        <row r="63">
          <cell r="N63">
            <v>0</v>
          </cell>
        </row>
        <row r="67">
          <cell r="B67" t="str">
            <v>SET</v>
          </cell>
          <cell r="C67">
            <v>0</v>
          </cell>
          <cell r="D67">
            <v>58860</v>
          </cell>
          <cell r="E67">
            <v>725940</v>
          </cell>
          <cell r="F67">
            <v>0</v>
          </cell>
          <cell r="G67">
            <v>63120</v>
          </cell>
          <cell r="H67">
            <v>2696906</v>
          </cell>
          <cell r="I67">
            <v>3630</v>
          </cell>
          <cell r="J67">
            <v>0</v>
          </cell>
          <cell r="K67">
            <v>6704174</v>
          </cell>
          <cell r="L67">
            <v>3896476</v>
          </cell>
          <cell r="M67">
            <v>0</v>
          </cell>
          <cell r="N67">
            <v>3358740</v>
          </cell>
        </row>
        <row r="68">
          <cell r="L68">
            <v>4013408</v>
          </cell>
          <cell r="M68">
            <v>0</v>
          </cell>
          <cell r="N68">
            <v>3553440</v>
          </cell>
        </row>
        <row r="69">
          <cell r="L69">
            <v>0</v>
          </cell>
          <cell r="M69">
            <v>0</v>
          </cell>
          <cell r="N69">
            <v>0</v>
          </cell>
        </row>
        <row r="70">
          <cell r="N70">
            <v>0</v>
          </cell>
        </row>
        <row r="74">
          <cell r="B74" t="str">
            <v>OUT</v>
          </cell>
          <cell r="C74">
            <v>0</v>
          </cell>
          <cell r="D74">
            <v>19620</v>
          </cell>
          <cell r="E74">
            <v>179523</v>
          </cell>
          <cell r="F74">
            <v>0</v>
          </cell>
          <cell r="G74">
            <v>65224</v>
          </cell>
          <cell r="H74">
            <v>794204</v>
          </cell>
          <cell r="I74">
            <v>3630</v>
          </cell>
          <cell r="J74">
            <v>0</v>
          </cell>
          <cell r="K74">
            <v>8258581</v>
          </cell>
          <cell r="L74">
            <v>4013408</v>
          </cell>
          <cell r="M74">
            <v>0</v>
          </cell>
          <cell r="N74">
            <v>3553440</v>
          </cell>
        </row>
        <row r="75">
          <cell r="L75">
            <v>3703161</v>
          </cell>
          <cell r="M75">
            <v>0</v>
          </cell>
          <cell r="N75">
            <v>3268980</v>
          </cell>
        </row>
        <row r="76">
          <cell r="L76">
            <v>0</v>
          </cell>
          <cell r="M76">
            <v>0</v>
          </cell>
          <cell r="N76">
            <v>0</v>
          </cell>
        </row>
        <row r="77">
          <cell r="N77">
            <v>0</v>
          </cell>
        </row>
        <row r="81">
          <cell r="B81" t="str">
            <v>NOV</v>
          </cell>
          <cell r="C81">
            <v>0</v>
          </cell>
          <cell r="D81">
            <v>38504.25</v>
          </cell>
          <cell r="E81">
            <v>1716.75</v>
          </cell>
          <cell r="F81">
            <v>0</v>
          </cell>
          <cell r="G81">
            <v>63120</v>
          </cell>
          <cell r="H81">
            <v>817729</v>
          </cell>
          <cell r="I81">
            <v>3630</v>
          </cell>
          <cell r="J81">
            <v>0</v>
          </cell>
          <cell r="K81">
            <v>7826747</v>
          </cell>
          <cell r="L81">
            <v>3703161</v>
          </cell>
          <cell r="M81">
            <v>0</v>
          </cell>
          <cell r="N81">
            <v>3268980</v>
          </cell>
        </row>
        <row r="82">
          <cell r="L82">
            <v>3474955</v>
          </cell>
          <cell r="M82">
            <v>0</v>
          </cell>
          <cell r="N82">
            <v>2630760</v>
          </cell>
        </row>
        <row r="83">
          <cell r="L83">
            <v>0</v>
          </cell>
          <cell r="M83">
            <v>0</v>
          </cell>
          <cell r="N83">
            <v>0</v>
          </cell>
        </row>
        <row r="84">
          <cell r="N84">
            <v>0</v>
          </cell>
        </row>
        <row r="88">
          <cell r="B88" t="str">
            <v>DEZ</v>
          </cell>
          <cell r="C88">
            <v>0</v>
          </cell>
          <cell r="D88">
            <v>194950.23287671231</v>
          </cell>
          <cell r="E88">
            <v>12040.767123287671</v>
          </cell>
          <cell r="F88">
            <v>0</v>
          </cell>
          <cell r="G88">
            <v>69432</v>
          </cell>
          <cell r="H88">
            <v>1202598</v>
          </cell>
          <cell r="I88">
            <v>9680</v>
          </cell>
          <cell r="J88">
            <v>0</v>
          </cell>
          <cell r="K88">
            <v>7828701</v>
          </cell>
          <cell r="L88">
            <v>3474955</v>
          </cell>
          <cell r="M88">
            <v>0</v>
          </cell>
          <cell r="N88">
            <v>2630760</v>
          </cell>
        </row>
      </sheetData>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sheetName val="2013"/>
      <sheetName val="Resumo"/>
      <sheetName val="31.12.2020"/>
      <sheetName val="Resumo_18 Polos"/>
    </sheetNames>
    <sheetDataSet>
      <sheetData sheetId="0" refreshError="1"/>
      <sheetData sheetId="1" refreshError="1"/>
      <sheetData sheetId="2" refreshError="1"/>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 fisico"/>
      <sheetName val="MReg. mensal"/>
      <sheetName val="SENV"/>
      <sheetName val="DADBAL"/>
      <sheetName val="NEWBALAN"/>
      <sheetName val="output1"/>
      <sheetName val="balmes"/>
      <sheetName val="selectes"/>
    </sheetNames>
    <sheetDataSet>
      <sheetData sheetId="0"/>
      <sheetData sheetId="1"/>
      <sheetData sheetId="2"/>
      <sheetData sheetId="3">
        <row r="7">
          <cell r="E7">
            <v>3381328008</v>
          </cell>
          <cell r="F7">
            <v>3006490152</v>
          </cell>
          <cell r="G7">
            <v>2850388857</v>
          </cell>
          <cell r="H7">
            <v>2630692972</v>
          </cell>
          <cell r="I7">
            <v>2834249872.5599999</v>
          </cell>
          <cell r="J7">
            <v>3121300397.5684114</v>
          </cell>
          <cell r="AB7" t="e">
            <v>#REF!</v>
          </cell>
        </row>
        <row r="8">
          <cell r="D8" t="str">
            <v>dist_sub</v>
          </cell>
          <cell r="E8">
            <v>3167529960</v>
          </cell>
          <cell r="F8">
            <v>2905601021</v>
          </cell>
          <cell r="G8">
            <v>2816638633</v>
          </cell>
          <cell r="H8">
            <v>2555709667</v>
          </cell>
          <cell r="I8">
            <v>3044620377.5599999</v>
          </cell>
          <cell r="J8">
            <v>2871296914.2592678</v>
          </cell>
          <cell r="K8">
            <v>3193833386.5840607</v>
          </cell>
          <cell r="L8">
            <v>2900532651.1116676</v>
          </cell>
          <cell r="M8">
            <v>2993410000</v>
          </cell>
          <cell r="N8">
            <v>3066518000</v>
          </cell>
          <cell r="O8">
            <v>3087391999.9999995</v>
          </cell>
          <cell r="P8">
            <v>3323866000</v>
          </cell>
          <cell r="Q8">
            <v>3167529960</v>
          </cell>
          <cell r="R8">
            <v>6073130981</v>
          </cell>
          <cell r="S8">
            <v>8889769614</v>
          </cell>
          <cell r="T8">
            <v>11445479281</v>
          </cell>
          <cell r="U8">
            <v>14490099658.559999</v>
          </cell>
          <cell r="V8">
            <v>17361396572.819267</v>
          </cell>
          <cell r="W8">
            <v>20555229959.403328</v>
          </cell>
          <cell r="X8">
            <v>23455762610.514996</v>
          </cell>
          <cell r="Y8">
            <v>26449172610.514996</v>
          </cell>
          <cell r="Z8">
            <v>29515690610.514996</v>
          </cell>
          <cell r="AA8">
            <v>32603082610.514996</v>
          </cell>
          <cell r="AB8">
            <v>35926948610.514999</v>
          </cell>
          <cell r="AC8">
            <v>8889769614</v>
          </cell>
          <cell r="AD8">
            <v>8471626958.8192673</v>
          </cell>
          <cell r="AE8">
            <v>9087776037.6957283</v>
          </cell>
          <cell r="AF8">
            <v>9477776000</v>
          </cell>
        </row>
        <row r="9">
          <cell r="D9" t="str">
            <v>dist_cmat</v>
          </cell>
          <cell r="E9">
            <v>88723474</v>
          </cell>
          <cell r="F9">
            <v>87056833</v>
          </cell>
          <cell r="G9">
            <v>95533592</v>
          </cell>
          <cell r="H9">
            <v>87639481</v>
          </cell>
          <cell r="I9">
            <v>0</v>
          </cell>
          <cell r="J9">
            <v>0</v>
          </cell>
          <cell r="K9">
            <v>0</v>
          </cell>
          <cell r="L9">
            <v>0</v>
          </cell>
          <cell r="M9">
            <v>0</v>
          </cell>
          <cell r="N9">
            <v>0</v>
          </cell>
          <cell r="O9">
            <v>0</v>
          </cell>
          <cell r="P9">
            <v>0</v>
          </cell>
          <cell r="Q9">
            <v>88723474</v>
          </cell>
          <cell r="R9">
            <v>175780307</v>
          </cell>
          <cell r="S9">
            <v>271313899</v>
          </cell>
          <cell r="T9">
            <v>358953380</v>
          </cell>
          <cell r="U9">
            <v>358953380</v>
          </cell>
          <cell r="V9">
            <v>358953380</v>
          </cell>
          <cell r="W9">
            <v>358953380</v>
          </cell>
          <cell r="X9">
            <v>358953380</v>
          </cell>
          <cell r="Y9">
            <v>358953380</v>
          </cell>
          <cell r="Z9">
            <v>358953380</v>
          </cell>
          <cell r="AA9">
            <v>358953380</v>
          </cell>
          <cell r="AB9">
            <v>358953380</v>
          </cell>
          <cell r="AC9">
            <v>271313899</v>
          </cell>
          <cell r="AD9">
            <v>87639481</v>
          </cell>
          <cell r="AE9">
            <v>0</v>
          </cell>
          <cell r="AF9">
            <v>0</v>
          </cell>
        </row>
        <row r="10">
          <cell r="D10" t="str">
            <v>dist_pv</v>
          </cell>
          <cell r="E10">
            <v>130340889</v>
          </cell>
          <cell r="F10">
            <v>104231520</v>
          </cell>
          <cell r="G10">
            <v>99495540</v>
          </cell>
          <cell r="H10">
            <v>96913280</v>
          </cell>
          <cell r="I10">
            <v>0</v>
          </cell>
          <cell r="J10">
            <v>0</v>
          </cell>
          <cell r="K10">
            <v>0</v>
          </cell>
          <cell r="L10">
            <v>0</v>
          </cell>
          <cell r="M10">
            <v>0</v>
          </cell>
          <cell r="N10">
            <v>0</v>
          </cell>
          <cell r="O10">
            <v>0</v>
          </cell>
          <cell r="P10">
            <v>0</v>
          </cell>
          <cell r="Q10">
            <v>130340889</v>
          </cell>
          <cell r="R10">
            <v>234572409</v>
          </cell>
          <cell r="S10">
            <v>334067949</v>
          </cell>
          <cell r="T10">
            <v>430981229</v>
          </cell>
          <cell r="U10">
            <v>430981229</v>
          </cell>
          <cell r="V10">
            <v>430981229</v>
          </cell>
          <cell r="W10">
            <v>430981229</v>
          </cell>
          <cell r="X10">
            <v>430981229</v>
          </cell>
          <cell r="Y10">
            <v>430981229</v>
          </cell>
          <cell r="Z10">
            <v>430981229</v>
          </cell>
          <cell r="AA10">
            <v>430981229</v>
          </cell>
          <cell r="AB10">
            <v>430981229</v>
          </cell>
          <cell r="AC10">
            <v>334067949</v>
          </cell>
          <cell r="AD10">
            <v>96913280</v>
          </cell>
          <cell r="AE10">
            <v>0</v>
          </cell>
          <cell r="AF10">
            <v>0</v>
          </cell>
        </row>
        <row r="11">
          <cell r="D11" t="str">
            <v>dist_pre_ren</v>
          </cell>
          <cell r="E11">
            <v>67606375</v>
          </cell>
          <cell r="F11">
            <v>63091530</v>
          </cell>
          <cell r="G11">
            <v>82382125</v>
          </cell>
          <cell r="H11">
            <v>87046365</v>
          </cell>
          <cell r="I11">
            <v>49415595</v>
          </cell>
          <cell r="J11">
            <v>39018867.924528301</v>
          </cell>
          <cell r="K11">
            <v>39196226.415094346</v>
          </cell>
          <cell r="L11">
            <v>39196226.415094346</v>
          </cell>
          <cell r="M11">
            <v>42249526.508929051</v>
          </cell>
          <cell r="N11">
            <v>42506922.96809078</v>
          </cell>
          <cell r="O11">
            <v>42289678.445189938</v>
          </cell>
          <cell r="P11">
            <v>42499622.616043344</v>
          </cell>
          <cell r="Q11">
            <v>3386594323</v>
          </cell>
          <cell r="R11">
            <v>6483483697</v>
          </cell>
          <cell r="S11">
            <v>9495151462</v>
          </cell>
          <cell r="T11">
            <v>12235413890</v>
          </cell>
          <cell r="U11">
            <v>15280034267.559999</v>
          </cell>
          <cell r="V11">
            <v>18151331181.819267</v>
          </cell>
          <cell r="W11">
            <v>21345164568.403328</v>
          </cell>
          <cell r="X11">
            <v>24245697219.514996</v>
          </cell>
          <cell r="Y11">
            <v>27239107219.514996</v>
          </cell>
          <cell r="Z11">
            <v>30305625219.514996</v>
          </cell>
          <cell r="AA11">
            <v>33393017219.514996</v>
          </cell>
          <cell r="AB11">
            <v>36716883219.514999</v>
          </cell>
          <cell r="AC11">
            <v>213080030</v>
          </cell>
          <cell r="AD11">
            <v>175480827.9245283</v>
          </cell>
          <cell r="AE11">
            <v>120641979.33911774</v>
          </cell>
          <cell r="AF11">
            <v>127296224.02932407</v>
          </cell>
        </row>
        <row r="12">
          <cell r="D12" t="str">
            <v>dist_pre_edis</v>
          </cell>
          <cell r="E12">
            <v>343256941</v>
          </cell>
          <cell r="F12">
            <v>258808579</v>
          </cell>
          <cell r="G12">
            <v>273758447</v>
          </cell>
          <cell r="H12">
            <v>276521931</v>
          </cell>
          <cell r="I12">
            <v>192416299.99999997</v>
          </cell>
          <cell r="J12">
            <v>210984615.38461539</v>
          </cell>
          <cell r="K12">
            <v>184803846.15384614</v>
          </cell>
          <cell r="L12">
            <v>176907692.30769229</v>
          </cell>
          <cell r="M12">
            <v>174650473.49107096</v>
          </cell>
          <cell r="N12">
            <v>203693077.0319092</v>
          </cell>
          <cell r="O12">
            <v>249710321.55481005</v>
          </cell>
          <cell r="P12">
            <v>278000377.38395667</v>
          </cell>
          <cell r="Q12">
            <v>343256941</v>
          </cell>
          <cell r="R12">
            <v>602065520</v>
          </cell>
          <cell r="S12">
            <v>875823967</v>
          </cell>
          <cell r="T12">
            <v>1152345898</v>
          </cell>
          <cell r="U12">
            <v>1344762198</v>
          </cell>
          <cell r="V12">
            <v>1555746813.3846154</v>
          </cell>
          <cell r="W12">
            <v>1740550659.5384617</v>
          </cell>
          <cell r="X12">
            <v>1917458351.846154</v>
          </cell>
          <cell r="Y12">
            <v>2092108825.337225</v>
          </cell>
          <cell r="Z12">
            <v>2295801902.3691339</v>
          </cell>
          <cell r="AA12">
            <v>2545512223.923944</v>
          </cell>
          <cell r="AB12">
            <v>2823512601.3079004</v>
          </cell>
          <cell r="AC12">
            <v>875823967</v>
          </cell>
          <cell r="AD12">
            <v>679922846.38461542</v>
          </cell>
          <cell r="AE12">
            <v>536362011.95260942</v>
          </cell>
          <cell r="AF12">
            <v>731403775.97067595</v>
          </cell>
        </row>
        <row r="13">
          <cell r="D13" t="str">
            <v>dist_lt</v>
          </cell>
          <cell r="E13">
            <v>13647954</v>
          </cell>
          <cell r="F13">
            <v>11687560</v>
          </cell>
          <cell r="G13">
            <v>10654060</v>
          </cell>
          <cell r="H13">
            <v>9517740</v>
          </cell>
          <cell r="I13">
            <v>8880899.9999999963</v>
          </cell>
          <cell r="J13">
            <v>0</v>
          </cell>
          <cell r="K13">
            <v>0</v>
          </cell>
          <cell r="L13">
            <v>0</v>
          </cell>
          <cell r="M13">
            <v>0</v>
          </cell>
          <cell r="N13">
            <v>0</v>
          </cell>
          <cell r="O13">
            <v>0</v>
          </cell>
          <cell r="P13">
            <v>0</v>
          </cell>
          <cell r="Q13">
            <v>13647954</v>
          </cell>
          <cell r="R13">
            <v>25335514</v>
          </cell>
          <cell r="S13">
            <v>35989574</v>
          </cell>
          <cell r="T13">
            <v>45507314</v>
          </cell>
          <cell r="U13">
            <v>54388214</v>
          </cell>
          <cell r="V13">
            <v>54388214</v>
          </cell>
          <cell r="W13">
            <v>54388214</v>
          </cell>
          <cell r="X13">
            <v>54388214</v>
          </cell>
          <cell r="Y13">
            <v>54388214</v>
          </cell>
          <cell r="Z13">
            <v>54388214</v>
          </cell>
          <cell r="AA13">
            <v>54388214</v>
          </cell>
          <cell r="AB13">
            <v>54388214</v>
          </cell>
          <cell r="AC13">
            <v>35989574</v>
          </cell>
          <cell r="AD13">
            <v>18398639.999999996</v>
          </cell>
          <cell r="AE13">
            <v>0</v>
          </cell>
          <cell r="AF13">
            <v>0</v>
          </cell>
        </row>
        <row r="14">
          <cell r="D14" t="str">
            <v>dist_pnv_go</v>
          </cell>
          <cell r="E14">
            <v>137201201</v>
          </cell>
          <cell r="F14">
            <v>82436682</v>
          </cell>
          <cell r="G14">
            <v>71730334</v>
          </cell>
          <cell r="H14">
            <v>88142009</v>
          </cell>
          <cell r="I14">
            <v>0</v>
          </cell>
          <cell r="J14">
            <v>9477078.4753363244</v>
          </cell>
          <cell r="K14">
            <v>8563137.4439461883</v>
          </cell>
          <cell r="L14">
            <v>6422086.0986547088</v>
          </cell>
          <cell r="M14">
            <v>0</v>
          </cell>
          <cell r="N14">
            <v>0</v>
          </cell>
          <cell r="O14">
            <v>0</v>
          </cell>
          <cell r="P14">
            <v>0</v>
          </cell>
          <cell r="Q14">
            <v>137201201</v>
          </cell>
          <cell r="R14">
            <v>219637883</v>
          </cell>
          <cell r="S14">
            <v>291368217</v>
          </cell>
          <cell r="T14">
            <v>379510226</v>
          </cell>
          <cell r="U14">
            <v>379510226</v>
          </cell>
          <cell r="V14">
            <v>388987304.47533631</v>
          </cell>
          <cell r="W14">
            <v>397550441.9192825</v>
          </cell>
          <cell r="X14">
            <v>403972528.01793718</v>
          </cell>
          <cell r="Y14">
            <v>403972528.01793718</v>
          </cell>
          <cell r="Z14">
            <v>403972528.01793718</v>
          </cell>
          <cell r="AA14">
            <v>403972528.01793718</v>
          </cell>
          <cell r="AB14">
            <v>403972528.01793718</v>
          </cell>
          <cell r="AC14">
            <v>291368217</v>
          </cell>
          <cell r="AD14">
            <v>97619087.475336328</v>
          </cell>
          <cell r="AE14">
            <v>14985223.542600896</v>
          </cell>
          <cell r="AF14">
            <v>0</v>
          </cell>
        </row>
        <row r="15">
          <cell r="D15" t="str">
            <v>distugs</v>
          </cell>
          <cell r="E15">
            <v>3948306794</v>
          </cell>
          <cell r="F15">
            <v>3512913725</v>
          </cell>
          <cell r="G15">
            <v>3450192731</v>
          </cell>
          <cell r="H15">
            <v>3201490473</v>
          </cell>
          <cell r="I15">
            <v>3295333172.5599999</v>
          </cell>
          <cell r="J15">
            <v>3130777476.0437479</v>
          </cell>
          <cell r="K15">
            <v>3426396596.5969477</v>
          </cell>
          <cell r="L15">
            <v>3123058655.9331093</v>
          </cell>
          <cell r="M15">
            <v>3210310000</v>
          </cell>
          <cell r="N15">
            <v>3312718000</v>
          </cell>
          <cell r="O15">
            <v>3379391999.9999995</v>
          </cell>
          <cell r="P15">
            <v>3644366000</v>
          </cell>
          <cell r="Q15">
            <v>3948306794</v>
          </cell>
          <cell r="R15">
            <v>7461220519</v>
          </cell>
          <cell r="S15">
            <v>10911413250</v>
          </cell>
          <cell r="T15">
            <v>14112903723</v>
          </cell>
          <cell r="U15">
            <v>17408236895.560001</v>
          </cell>
          <cell r="V15">
            <v>20539014371.603748</v>
          </cell>
          <cell r="W15">
            <v>23965410968.200695</v>
          </cell>
          <cell r="X15">
            <v>27088469624.133804</v>
          </cell>
          <cell r="Y15">
            <v>30298779624.133804</v>
          </cell>
          <cell r="Z15">
            <v>33611497624.133804</v>
          </cell>
          <cell r="AA15">
            <v>36990889624.133804</v>
          </cell>
          <cell r="AB15">
            <v>40635255624.133804</v>
          </cell>
        </row>
        <row r="16">
          <cell r="D16" t="str">
            <v>distfisica</v>
          </cell>
          <cell r="E16">
            <v>3400242277</v>
          </cell>
          <cell r="F16">
            <v>3108576934</v>
          </cell>
          <cell r="G16">
            <v>3022321825</v>
          </cell>
          <cell r="H16">
            <v>2749780168</v>
          </cell>
          <cell r="I16">
            <v>3053501277.5599999</v>
          </cell>
          <cell r="J16">
            <v>2871296914.2592678</v>
          </cell>
          <cell r="K16">
            <v>3193833386.5840607</v>
          </cell>
          <cell r="L16">
            <v>2900532651.1116676</v>
          </cell>
          <cell r="M16">
            <v>2993410000</v>
          </cell>
          <cell r="N16">
            <v>3066518000</v>
          </cell>
          <cell r="O16">
            <v>3087391999.9999995</v>
          </cell>
          <cell r="P16">
            <v>3323866000</v>
          </cell>
        </row>
        <row r="17">
          <cell r="E17">
            <v>-417231596.10700524</v>
          </cell>
          <cell r="F17">
            <v>-412530705</v>
          </cell>
          <cell r="G17">
            <v>-515024096</v>
          </cell>
          <cell r="H17">
            <v>-469680435.88863748</v>
          </cell>
          <cell r="I17">
            <v>-289000000</v>
          </cell>
          <cell r="J17">
            <v>0</v>
          </cell>
          <cell r="K17">
            <v>0</v>
          </cell>
          <cell r="L17">
            <v>0</v>
          </cell>
          <cell r="M17">
            <v>0</v>
          </cell>
          <cell r="N17">
            <v>0</v>
          </cell>
          <cell r="O17">
            <v>0</v>
          </cell>
          <cell r="P17">
            <v>0</v>
          </cell>
        </row>
        <row r="18">
          <cell r="D18" t="str">
            <v>disttep</v>
          </cell>
          <cell r="E18">
            <v>3393873996.8929949</v>
          </cell>
          <cell r="F18">
            <v>3017946338</v>
          </cell>
          <cell r="G18">
            <v>2863438301</v>
          </cell>
          <cell r="H18">
            <v>2643668028.1113625</v>
          </cell>
          <cell r="I18">
            <v>3006333172.5599999</v>
          </cell>
          <cell r="J18">
            <v>3121300397.5684114</v>
          </cell>
          <cell r="K18">
            <v>3417833459.1530013</v>
          </cell>
          <cell r="L18">
            <v>3116636569.8344545</v>
          </cell>
          <cell r="M18">
            <v>3210310000</v>
          </cell>
          <cell r="N18">
            <v>3312718000</v>
          </cell>
          <cell r="O18">
            <v>3379391999.9999995</v>
          </cell>
          <cell r="P18">
            <v>3644366000</v>
          </cell>
          <cell r="Q18">
            <v>3393873996.8929949</v>
          </cell>
          <cell r="R18">
            <v>6411820334.8929949</v>
          </cell>
          <cell r="S18">
            <v>9275258635.8929939</v>
          </cell>
          <cell r="T18">
            <v>11918926664.004356</v>
          </cell>
          <cell r="U18">
            <v>14925259836.564356</v>
          </cell>
          <cell r="V18">
            <v>18046560234.132767</v>
          </cell>
          <cell r="W18">
            <v>21464393693.285767</v>
          </cell>
          <cell r="X18">
            <v>24581030263.12022</v>
          </cell>
          <cell r="Y18">
            <v>27791340263.12022</v>
          </cell>
          <cell r="Z18">
            <v>31104058263.12022</v>
          </cell>
          <cell r="AA18">
            <v>34483450263.120216</v>
          </cell>
          <cell r="AB18">
            <v>38127816263.120216</v>
          </cell>
          <cell r="AC18">
            <v>9275258635.8929939</v>
          </cell>
          <cell r="AD18">
            <v>8771301598.2397728</v>
          </cell>
          <cell r="AE18">
            <v>9744780028.9874554</v>
          </cell>
          <cell r="AF18">
            <v>10336476000</v>
          </cell>
        </row>
        <row r="19">
          <cell r="D19" t="str">
            <v>disttep_base$</v>
          </cell>
          <cell r="E19">
            <v>114306907.91666667</v>
          </cell>
          <cell r="F19">
            <v>114306907.91666667</v>
          </cell>
          <cell r="G19">
            <v>114306907.92</v>
          </cell>
          <cell r="H19">
            <v>114306907.92</v>
          </cell>
          <cell r="I19">
            <v>114306907.92</v>
          </cell>
          <cell r="J19">
            <v>114306907.91666666</v>
          </cell>
          <cell r="K19">
            <v>114306907.91666666</v>
          </cell>
          <cell r="L19">
            <v>114306907.91666666</v>
          </cell>
          <cell r="M19">
            <v>114306907.91666666</v>
          </cell>
          <cell r="N19">
            <v>114306907.91666666</v>
          </cell>
          <cell r="O19">
            <v>114306907.91666666</v>
          </cell>
          <cell r="P19">
            <v>117797422.58333333</v>
          </cell>
        </row>
        <row r="20">
          <cell r="D20" t="str">
            <v>disttep_var$</v>
          </cell>
          <cell r="E20">
            <v>55915880</v>
          </cell>
          <cell r="F20">
            <v>44635951</v>
          </cell>
          <cell r="G20">
            <v>49962584</v>
          </cell>
          <cell r="H20">
            <v>47854039</v>
          </cell>
          <cell r="I20">
            <v>54872264</v>
          </cell>
          <cell r="J20">
            <v>60577000</v>
          </cell>
          <cell r="K20">
            <v>73622000</v>
          </cell>
          <cell r="L20">
            <v>68560000</v>
          </cell>
          <cell r="M20">
            <v>69684000</v>
          </cell>
          <cell r="N20">
            <v>64859000</v>
          </cell>
          <cell r="O20">
            <v>60306000</v>
          </cell>
          <cell r="P20">
            <v>58952000</v>
          </cell>
        </row>
        <row r="21">
          <cell r="D21" t="str">
            <v>distdeltav_BT$</v>
          </cell>
          <cell r="E21">
            <v>3175025</v>
          </cell>
          <cell r="F21">
            <v>3175025</v>
          </cell>
          <cell r="G21">
            <v>3175025</v>
          </cell>
          <cell r="H21">
            <v>6447506</v>
          </cell>
          <cell r="I21">
            <v>6447506</v>
          </cell>
          <cell r="J21">
            <v>0</v>
          </cell>
          <cell r="K21">
            <v>0</v>
          </cell>
          <cell r="L21">
            <v>0</v>
          </cell>
          <cell r="M21">
            <v>0</v>
          </cell>
          <cell r="N21">
            <v>0</v>
          </cell>
          <cell r="O21">
            <v>0</v>
          </cell>
          <cell r="P21">
            <v>0</v>
          </cell>
        </row>
        <row r="22">
          <cell r="D22" t="str">
            <v>distdeltav_NT$</v>
          </cell>
          <cell r="E22">
            <v>1950705</v>
          </cell>
          <cell r="F22">
            <v>1950705</v>
          </cell>
          <cell r="G22">
            <v>1950705</v>
          </cell>
          <cell r="H22">
            <v>3961287</v>
          </cell>
          <cell r="I22">
            <v>3961287</v>
          </cell>
          <cell r="J22">
            <v>0</v>
          </cell>
          <cell r="K22">
            <v>0</v>
          </cell>
          <cell r="L22">
            <v>0</v>
          </cell>
          <cell r="M22">
            <v>0</v>
          </cell>
          <cell r="N22">
            <v>0</v>
          </cell>
          <cell r="O22">
            <v>0</v>
          </cell>
          <cell r="P22">
            <v>0</v>
          </cell>
        </row>
        <row r="23">
          <cell r="D23" t="str">
            <v>distajust_men$</v>
          </cell>
          <cell r="E23">
            <v>-16699300.000000007</v>
          </cell>
          <cell r="F23">
            <v>-8041600.0000000056</v>
          </cell>
          <cell r="G23">
            <v>-19958400</v>
          </cell>
          <cell r="H23">
            <v>-16028099.999999994</v>
          </cell>
          <cell r="I23">
            <v>-9606400</v>
          </cell>
          <cell r="J23">
            <v>-12522400000000.002</v>
          </cell>
          <cell r="K23">
            <v>-14190000000000.002</v>
          </cell>
          <cell r="L23">
            <v>-13510199999999.998</v>
          </cell>
          <cell r="M23">
            <v>-19416600000000</v>
          </cell>
          <cell r="N23">
            <v>-14229000000000</v>
          </cell>
          <cell r="O23">
            <v>-12652000000000</v>
          </cell>
          <cell r="P23">
            <v>-12387600000000</v>
          </cell>
        </row>
        <row r="24">
          <cell r="D24" t="str">
            <v>disttep$</v>
          </cell>
          <cell r="E24">
            <v>158649217.91666669</v>
          </cell>
          <cell r="F24">
            <v>156026988.91666669</v>
          </cell>
          <cell r="G24">
            <v>149436821.92000002</v>
          </cell>
          <cell r="H24">
            <v>156541639.92000002</v>
          </cell>
          <cell r="I24">
            <v>169981564.92000002</v>
          </cell>
          <cell r="J24">
            <v>-12522225116092.086</v>
          </cell>
          <cell r="K24">
            <v>-14189812071092.086</v>
          </cell>
          <cell r="L24">
            <v>-13510017133092.082</v>
          </cell>
          <cell r="M24">
            <v>-19416416009092.082</v>
          </cell>
          <cell r="N24">
            <v>-14228820834092.084</v>
          </cell>
          <cell r="O24">
            <v>-12651825387092.084</v>
          </cell>
          <cell r="P24">
            <v>-12387423250577.416</v>
          </cell>
          <cell r="Q24">
            <v>158649217.91666669</v>
          </cell>
          <cell r="R24">
            <v>314676206.83333337</v>
          </cell>
          <cell r="S24">
            <v>464113028.75333339</v>
          </cell>
          <cell r="T24">
            <v>620654668.67333341</v>
          </cell>
          <cell r="U24">
            <v>790636233.59333348</v>
          </cell>
          <cell r="V24">
            <v>-12521434479858.492</v>
          </cell>
          <cell r="W24">
            <v>-26711246550950.578</v>
          </cell>
          <cell r="X24">
            <v>-40221263684042.656</v>
          </cell>
          <cell r="Y24">
            <v>-59637679693134.734</v>
          </cell>
          <cell r="Z24">
            <v>-73866500527226.813</v>
          </cell>
          <cell r="AA24">
            <v>-86518325914318.891</v>
          </cell>
          <cell r="AB24">
            <v>-98905749164896.313</v>
          </cell>
          <cell r="AC24" t="e">
            <v>#REF!</v>
          </cell>
          <cell r="AD24" t="e">
            <v>#REF!</v>
          </cell>
          <cell r="AE24" t="e">
            <v>#REF!</v>
          </cell>
          <cell r="AF24" t="e">
            <v>#REF!</v>
          </cell>
        </row>
        <row r="25">
          <cell r="D25" t="str">
            <v>distugs$</v>
          </cell>
          <cell r="E25">
            <v>20136364.649999999</v>
          </cell>
          <cell r="F25">
            <v>17915860</v>
          </cell>
          <cell r="G25">
            <v>17595982.93</v>
          </cell>
          <cell r="H25">
            <v>16327601.41</v>
          </cell>
          <cell r="I25">
            <v>16915044.598956</v>
          </cell>
          <cell r="J25">
            <v>16127615.127823116</v>
          </cell>
          <cell r="K25">
            <v>17550102.642644435</v>
          </cell>
          <cell r="L25">
            <v>15981659.145258857</v>
          </cell>
          <cell r="M25">
            <v>16421031.000000002</v>
          </cell>
          <cell r="N25">
            <v>17001961.800000001</v>
          </cell>
          <cell r="O25">
            <v>17438389.199999999</v>
          </cell>
          <cell r="P25">
            <v>18862176.600000001</v>
          </cell>
          <cell r="Q25">
            <v>20136364.649999999</v>
          </cell>
          <cell r="R25">
            <v>38052224.649999999</v>
          </cell>
          <cell r="S25">
            <v>55648207.579999998</v>
          </cell>
          <cell r="T25">
            <v>71975808.989999995</v>
          </cell>
          <cell r="U25">
            <v>88890853.588955998</v>
          </cell>
          <cell r="V25">
            <v>105018468.71677911</v>
          </cell>
          <cell r="W25">
            <v>122568571.35942355</v>
          </cell>
          <cell r="X25">
            <v>138550230.50468239</v>
          </cell>
          <cell r="Y25">
            <v>154971261.50468239</v>
          </cell>
          <cell r="Z25">
            <v>171973223.3046824</v>
          </cell>
          <cell r="AA25">
            <v>189411612.50468239</v>
          </cell>
          <cell r="AB25">
            <v>208273789.10468239</v>
          </cell>
          <cell r="AC25">
            <v>55648207.579999998</v>
          </cell>
          <cell r="AD25">
            <v>49370261.136779115</v>
          </cell>
          <cell r="AE25">
            <v>49952792.787903294</v>
          </cell>
          <cell r="AF25">
            <v>53302527.600000001</v>
          </cell>
        </row>
        <row r="26">
          <cell r="D26" t="str">
            <v>disturt$</v>
          </cell>
          <cell r="E26">
            <v>11746065.470000001</v>
          </cell>
          <cell r="F26">
            <v>11458808.670000002</v>
          </cell>
          <cell r="G26">
            <v>10310696.82</v>
          </cell>
          <cell r="H26">
            <v>9610958.4005736951</v>
          </cell>
          <cell r="I26">
            <v>9945175.0168536771</v>
          </cell>
          <cell r="J26">
            <v>9482207.0442875046</v>
          </cell>
          <cell r="K26">
            <v>10318556.437954513</v>
          </cell>
          <cell r="L26">
            <v>9396392.4439850021</v>
          </cell>
          <cell r="M26">
            <v>9654720.4647783972</v>
          </cell>
          <cell r="N26">
            <v>9996277.8544075917</v>
          </cell>
          <cell r="O26">
            <v>10252874.687466977</v>
          </cell>
          <cell r="P26">
            <v>11089988.346668623</v>
          </cell>
          <cell r="Q26">
            <v>11746065.470000001</v>
          </cell>
          <cell r="R26">
            <v>23204874.140000001</v>
          </cell>
          <cell r="S26">
            <v>33515570.960000001</v>
          </cell>
          <cell r="T26">
            <v>43126529.360573694</v>
          </cell>
          <cell r="U26">
            <v>53071704.377427369</v>
          </cell>
          <cell r="V26">
            <v>62553911.421714872</v>
          </cell>
          <cell r="W26">
            <v>72872467.859669387</v>
          </cell>
          <cell r="X26">
            <v>82268860.303654388</v>
          </cell>
          <cell r="Y26">
            <v>91923580.768432781</v>
          </cell>
          <cell r="Z26">
            <v>101919858.62284037</v>
          </cell>
          <cell r="AA26">
            <v>112172733.31030735</v>
          </cell>
          <cell r="AB26">
            <v>123262721.65697598</v>
          </cell>
          <cell r="AC26">
            <v>33515570.960000001</v>
          </cell>
          <cell r="AD26">
            <v>29038340.461714879</v>
          </cell>
          <cell r="AE26">
            <v>29369669.346717913</v>
          </cell>
          <cell r="AF26">
            <v>31339140.888543192</v>
          </cell>
        </row>
        <row r="28">
          <cell r="D28" t="str">
            <v>distv$</v>
          </cell>
          <cell r="E28">
            <v>188407437.88666669</v>
          </cell>
          <cell r="F28">
            <v>183208804.84666669</v>
          </cell>
          <cell r="G28">
            <v>175313813.68000001</v>
          </cell>
          <cell r="H28">
            <v>180315547.38057372</v>
          </cell>
          <cell r="I28">
            <v>194726784.5358097</v>
          </cell>
          <cell r="J28">
            <v>-12522201806269.914</v>
          </cell>
          <cell r="K28">
            <v>-14189786502433.006</v>
          </cell>
          <cell r="L28">
            <v>-13509994055040.494</v>
          </cell>
          <cell r="M28">
            <v>-19416392233340.617</v>
          </cell>
          <cell r="N28">
            <v>-14228796135852.43</v>
          </cell>
          <cell r="O28">
            <v>-12651799995828.197</v>
          </cell>
          <cell r="P28">
            <v>-12387395598412.471</v>
          </cell>
          <cell r="Q28">
            <v>188407437.88666669</v>
          </cell>
          <cell r="R28">
            <v>371616242.73333335</v>
          </cell>
          <cell r="S28">
            <v>546930056.41333342</v>
          </cell>
          <cell r="T28">
            <v>727245603.79390717</v>
          </cell>
          <cell r="U28">
            <v>921972388.32971692</v>
          </cell>
          <cell r="V28">
            <v>-12521279833881.584</v>
          </cell>
          <cell r="W28">
            <v>-26711066336314.59</v>
          </cell>
          <cell r="X28">
            <v>-40221060391355.086</v>
          </cell>
          <cell r="Y28">
            <v>-59637452624695.703</v>
          </cell>
          <cell r="Z28">
            <v>-73866248760548.125</v>
          </cell>
          <cell r="AA28">
            <v>-86518048756376.328</v>
          </cell>
          <cell r="AB28">
            <v>-98905444354788.797</v>
          </cell>
          <cell r="AC28">
            <v>546930056.41333342</v>
          </cell>
          <cell r="AD28">
            <v>-12521826763937.998</v>
          </cell>
          <cell r="AE28">
            <v>-47116172790814.117</v>
          </cell>
          <cell r="AF28">
            <v>-39267991730093.094</v>
          </cell>
        </row>
        <row r="32">
          <cell r="D32" t="str">
            <v>distcs</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row>
        <row r="33">
          <cell r="E33">
            <v>3389804580.9999995</v>
          </cell>
          <cell r="F33">
            <v>3074321742</v>
          </cell>
          <cell r="G33">
            <v>2976558715</v>
          </cell>
          <cell r="H33">
            <v>2633120077</v>
          </cell>
          <cell r="I33">
            <v>2829204076.0000005</v>
          </cell>
          <cell r="J33">
            <v>0</v>
          </cell>
          <cell r="K33">
            <v>0</v>
          </cell>
          <cell r="L33">
            <v>0</v>
          </cell>
          <cell r="M33">
            <v>0</v>
          </cell>
          <cell r="N33">
            <v>0</v>
          </cell>
          <cell r="O33">
            <v>0</v>
          </cell>
          <cell r="P33">
            <v>0</v>
          </cell>
        </row>
        <row r="34">
          <cell r="M34" t="e">
            <v>#DIV/0!</v>
          </cell>
          <cell r="N34" t="e">
            <v>#DIV/0!</v>
          </cell>
        </row>
        <row r="35">
          <cell r="D35" t="str">
            <v>tec</v>
          </cell>
          <cell r="E35">
            <v>211512900</v>
          </cell>
          <cell r="F35">
            <v>330742400</v>
          </cell>
          <cell r="G35">
            <v>335647800</v>
          </cell>
          <cell r="H35">
            <v>340424600</v>
          </cell>
          <cell r="I35">
            <v>389322100</v>
          </cell>
          <cell r="J35">
            <v>0</v>
          </cell>
          <cell r="K35">
            <v>0</v>
          </cell>
          <cell r="L35">
            <v>0</v>
          </cell>
          <cell r="M35">
            <v>0</v>
          </cell>
          <cell r="N35">
            <v>0</v>
          </cell>
          <cell r="O35">
            <v>0</v>
          </cell>
          <cell r="P35">
            <v>0</v>
          </cell>
          <cell r="Q35">
            <v>211512900</v>
          </cell>
          <cell r="R35">
            <v>542255300</v>
          </cell>
          <cell r="S35">
            <v>877903100</v>
          </cell>
          <cell r="T35">
            <v>1218327700</v>
          </cell>
          <cell r="U35">
            <v>1607649800</v>
          </cell>
          <cell r="V35">
            <v>1607649800</v>
          </cell>
          <cell r="W35">
            <v>1607649800</v>
          </cell>
          <cell r="X35">
            <v>1607649800</v>
          </cell>
          <cell r="Y35">
            <v>1607649800</v>
          </cell>
          <cell r="Z35">
            <v>1607649800</v>
          </cell>
          <cell r="AA35">
            <v>1607649800</v>
          </cell>
          <cell r="AB35">
            <v>1607649800</v>
          </cell>
          <cell r="AC35">
            <v>877903100</v>
          </cell>
          <cell r="AD35">
            <v>729746700</v>
          </cell>
          <cell r="AE35">
            <v>0</v>
          </cell>
          <cell r="AF35">
            <v>0</v>
          </cell>
        </row>
        <row r="36">
          <cell r="D36" t="str">
            <v>tev</v>
          </cell>
          <cell r="E36">
            <v>2474800</v>
          </cell>
          <cell r="F36">
            <v>465300</v>
          </cell>
          <cell r="G36">
            <v>1114900</v>
          </cell>
          <cell r="H36">
            <v>697600</v>
          </cell>
          <cell r="I36">
            <v>398300</v>
          </cell>
          <cell r="J36">
            <v>0</v>
          </cell>
          <cell r="K36">
            <v>0</v>
          </cell>
          <cell r="L36">
            <v>0</v>
          </cell>
          <cell r="M36">
            <v>0</v>
          </cell>
          <cell r="N36">
            <v>0</v>
          </cell>
          <cell r="O36">
            <v>0</v>
          </cell>
          <cell r="P36">
            <v>0</v>
          </cell>
          <cell r="Q36">
            <v>2474800</v>
          </cell>
          <cell r="R36">
            <v>2940100</v>
          </cell>
          <cell r="S36">
            <v>4055000</v>
          </cell>
          <cell r="T36">
            <v>4752600</v>
          </cell>
          <cell r="U36">
            <v>5150900</v>
          </cell>
          <cell r="V36">
            <v>5150900</v>
          </cell>
          <cell r="W36">
            <v>5150900</v>
          </cell>
          <cell r="X36">
            <v>5150900</v>
          </cell>
          <cell r="Y36">
            <v>5150900</v>
          </cell>
          <cell r="Z36">
            <v>5150900</v>
          </cell>
          <cell r="AA36">
            <v>5150900</v>
          </cell>
          <cell r="AB36">
            <v>5150900</v>
          </cell>
          <cell r="AC36">
            <v>4055000</v>
          </cell>
          <cell r="AD36">
            <v>1095900</v>
          </cell>
          <cell r="AE36">
            <v>0</v>
          </cell>
          <cell r="AF36">
            <v>0</v>
          </cell>
        </row>
        <row r="37">
          <cell r="D37" t="str">
            <v>tecf$</v>
          </cell>
          <cell r="E37">
            <v>13140808.199999999</v>
          </cell>
          <cell r="F37">
            <v>13158894.800000001</v>
          </cell>
          <cell r="G37">
            <v>13189734.18</v>
          </cell>
          <cell r="H37">
            <v>13146357.029999999</v>
          </cell>
          <cell r="I37">
            <v>13170501.720000001</v>
          </cell>
          <cell r="J37">
            <v>0</v>
          </cell>
          <cell r="K37">
            <v>0</v>
          </cell>
          <cell r="L37">
            <v>0</v>
          </cell>
          <cell r="M37">
            <v>0</v>
          </cell>
          <cell r="N37">
            <v>0</v>
          </cell>
          <cell r="O37">
            <v>0</v>
          </cell>
          <cell r="P37">
            <v>0</v>
          </cell>
          <cell r="Q37">
            <v>13140808.199999999</v>
          </cell>
          <cell r="R37">
            <v>26299703</v>
          </cell>
          <cell r="S37">
            <v>39489437.18</v>
          </cell>
          <cell r="T37">
            <v>52635794.210000001</v>
          </cell>
          <cell r="U37">
            <v>65806295.93</v>
          </cell>
          <cell r="V37">
            <v>65806295.93</v>
          </cell>
          <cell r="W37">
            <v>65806295.93</v>
          </cell>
          <cell r="X37">
            <v>65806295.93</v>
          </cell>
          <cell r="Y37">
            <v>65806295.93</v>
          </cell>
          <cell r="Z37">
            <v>65806295.93</v>
          </cell>
          <cell r="AA37">
            <v>65806295.93</v>
          </cell>
          <cell r="AB37">
            <v>65806295.93</v>
          </cell>
        </row>
        <row r="38">
          <cell r="D38" t="str">
            <v>tecv$</v>
          </cell>
          <cell r="E38">
            <v>3956130.6799999997</v>
          </cell>
          <cell r="F38">
            <v>5656060.29</v>
          </cell>
          <cell r="G38">
            <v>5991356.0300000003</v>
          </cell>
          <cell r="H38">
            <v>5754796.2800000003</v>
          </cell>
          <cell r="I38">
            <v>6524517.1000000006</v>
          </cell>
          <cell r="J38">
            <v>0</v>
          </cell>
          <cell r="K38">
            <v>0</v>
          </cell>
          <cell r="L38">
            <v>0</v>
          </cell>
          <cell r="M38">
            <v>0</v>
          </cell>
          <cell r="N38">
            <v>0</v>
          </cell>
          <cell r="O38">
            <v>0</v>
          </cell>
          <cell r="P38">
            <v>0</v>
          </cell>
          <cell r="Q38">
            <v>3956130.6799999997</v>
          </cell>
          <cell r="R38">
            <v>9612190.9699999988</v>
          </cell>
          <cell r="S38">
            <v>15603547</v>
          </cell>
          <cell r="T38">
            <v>21358343.280000001</v>
          </cell>
          <cell r="U38">
            <v>27882860.380000003</v>
          </cell>
          <cell r="V38">
            <v>27882860.380000003</v>
          </cell>
          <cell r="W38">
            <v>27882860.380000003</v>
          </cell>
          <cell r="X38">
            <v>27882860.380000003</v>
          </cell>
          <cell r="Y38">
            <v>27882860.380000003</v>
          </cell>
          <cell r="Z38">
            <v>27882860.380000003</v>
          </cell>
          <cell r="AA38">
            <v>27882860.380000003</v>
          </cell>
          <cell r="AB38">
            <v>27882860.380000003</v>
          </cell>
        </row>
        <row r="39">
          <cell r="D39" t="str">
            <v>tec$</v>
          </cell>
          <cell r="E39">
            <v>17096938.879999999</v>
          </cell>
          <cell r="F39">
            <v>18814955.09</v>
          </cell>
          <cell r="G39">
            <v>19181090.210000001</v>
          </cell>
          <cell r="H39">
            <v>18901153.309999999</v>
          </cell>
          <cell r="I39">
            <v>19695018.82</v>
          </cell>
          <cell r="J39">
            <v>0</v>
          </cell>
          <cell r="K39">
            <v>0</v>
          </cell>
          <cell r="L39">
            <v>0</v>
          </cell>
          <cell r="M39">
            <v>0</v>
          </cell>
          <cell r="N39">
            <v>0</v>
          </cell>
          <cell r="O39">
            <v>0</v>
          </cell>
          <cell r="P39">
            <v>0</v>
          </cell>
          <cell r="Q39">
            <v>17096938.879999999</v>
          </cell>
          <cell r="R39">
            <v>35911893.969999999</v>
          </cell>
          <cell r="S39">
            <v>55092984.18</v>
          </cell>
          <cell r="T39">
            <v>73994137.489999995</v>
          </cell>
          <cell r="U39">
            <v>93689156.310000002</v>
          </cell>
          <cell r="V39">
            <v>93689156.310000002</v>
          </cell>
          <cell r="W39">
            <v>93689156.310000002</v>
          </cell>
          <cell r="X39">
            <v>93689156.310000002</v>
          </cell>
          <cell r="Y39">
            <v>93689156.310000002</v>
          </cell>
          <cell r="Z39">
            <v>93689156.310000002</v>
          </cell>
          <cell r="AA39">
            <v>93689156.310000002</v>
          </cell>
          <cell r="AB39">
            <v>93689156.310000002</v>
          </cell>
          <cell r="AC39">
            <v>55092984.18</v>
          </cell>
          <cell r="AD39">
            <v>38596172.129999995</v>
          </cell>
          <cell r="AE39">
            <v>0</v>
          </cell>
          <cell r="AF39">
            <v>0</v>
          </cell>
        </row>
        <row r="40">
          <cell r="D40" t="str">
            <v>tev$</v>
          </cell>
          <cell r="E40">
            <v>44350.62</v>
          </cell>
          <cell r="F40">
            <v>7402.13</v>
          </cell>
          <cell r="G40">
            <v>18347.04</v>
          </cell>
          <cell r="H40">
            <v>11555.7</v>
          </cell>
          <cell r="I40">
            <v>6451.8</v>
          </cell>
          <cell r="J40">
            <v>0</v>
          </cell>
          <cell r="K40">
            <v>0</v>
          </cell>
          <cell r="L40">
            <v>0</v>
          </cell>
          <cell r="M40">
            <v>0</v>
          </cell>
          <cell r="N40">
            <v>0</v>
          </cell>
          <cell r="O40">
            <v>0</v>
          </cell>
          <cell r="P40">
            <v>0</v>
          </cell>
          <cell r="Q40">
            <v>44350.62</v>
          </cell>
          <cell r="R40">
            <v>51752.75</v>
          </cell>
          <cell r="S40">
            <v>70099.790000000008</v>
          </cell>
          <cell r="T40">
            <v>81655.490000000005</v>
          </cell>
          <cell r="U40">
            <v>88107.290000000008</v>
          </cell>
          <cell r="V40">
            <v>88107.290000000008</v>
          </cell>
          <cell r="W40">
            <v>88107.290000000008</v>
          </cell>
          <cell r="X40">
            <v>88107.290000000008</v>
          </cell>
          <cell r="Y40">
            <v>88107.290000000008</v>
          </cell>
          <cell r="Z40">
            <v>88107.290000000008</v>
          </cell>
          <cell r="AA40">
            <v>88107.290000000008</v>
          </cell>
          <cell r="AB40">
            <v>88107.290000000008</v>
          </cell>
        </row>
        <row r="43">
          <cell r="D43" t="str">
            <v>tgc</v>
          </cell>
          <cell r="E43">
            <v>240511600</v>
          </cell>
          <cell r="F43">
            <v>325814400</v>
          </cell>
          <cell r="G43">
            <v>330240800</v>
          </cell>
          <cell r="H43">
            <v>181207500</v>
          </cell>
          <cell r="I43">
            <v>362259100</v>
          </cell>
          <cell r="J43">
            <v>0</v>
          </cell>
          <cell r="K43">
            <v>0</v>
          </cell>
          <cell r="L43">
            <v>0</v>
          </cell>
          <cell r="M43">
            <v>0</v>
          </cell>
          <cell r="N43">
            <v>0</v>
          </cell>
          <cell r="O43">
            <v>0</v>
          </cell>
          <cell r="P43">
            <v>0</v>
          </cell>
          <cell r="Q43">
            <v>240511600</v>
          </cell>
          <cell r="R43">
            <v>566326000</v>
          </cell>
          <cell r="S43">
            <v>896566800</v>
          </cell>
          <cell r="T43">
            <v>1077774300</v>
          </cell>
          <cell r="U43">
            <v>1440033400</v>
          </cell>
          <cell r="V43">
            <v>1440033400</v>
          </cell>
          <cell r="W43">
            <v>1440033400</v>
          </cell>
          <cell r="X43">
            <v>1440033400</v>
          </cell>
          <cell r="Y43">
            <v>1440033400</v>
          </cell>
          <cell r="Z43">
            <v>1440033400</v>
          </cell>
          <cell r="AA43">
            <v>1440033400</v>
          </cell>
          <cell r="AB43">
            <v>1440033400</v>
          </cell>
          <cell r="AC43">
            <v>896566800</v>
          </cell>
          <cell r="AD43">
            <v>543466600</v>
          </cell>
          <cell r="AE43">
            <v>0</v>
          </cell>
          <cell r="AF43">
            <v>0</v>
          </cell>
        </row>
        <row r="44">
          <cell r="D44" t="str">
            <v>tgv</v>
          </cell>
          <cell r="E44">
            <v>1878300</v>
          </cell>
          <cell r="F44">
            <v>1054900</v>
          </cell>
          <cell r="G44">
            <v>1262300</v>
          </cell>
          <cell r="H44">
            <v>1403200</v>
          </cell>
          <cell r="I44">
            <v>976000</v>
          </cell>
          <cell r="J44">
            <v>0</v>
          </cell>
          <cell r="K44">
            <v>0</v>
          </cell>
          <cell r="L44">
            <v>0</v>
          </cell>
          <cell r="M44">
            <v>0</v>
          </cell>
          <cell r="N44">
            <v>0</v>
          </cell>
          <cell r="O44">
            <v>0</v>
          </cell>
          <cell r="P44">
            <v>0</v>
          </cell>
          <cell r="Q44">
            <v>1878300</v>
          </cell>
          <cell r="R44">
            <v>2933200</v>
          </cell>
          <cell r="S44">
            <v>4195500</v>
          </cell>
          <cell r="T44">
            <v>5598700</v>
          </cell>
          <cell r="U44">
            <v>6574700</v>
          </cell>
          <cell r="V44">
            <v>6574700</v>
          </cell>
          <cell r="W44">
            <v>6574700</v>
          </cell>
          <cell r="X44">
            <v>6574700</v>
          </cell>
          <cell r="Y44">
            <v>6574700</v>
          </cell>
          <cell r="Z44">
            <v>6574700</v>
          </cell>
          <cell r="AA44">
            <v>6574700</v>
          </cell>
          <cell r="AB44">
            <v>6574700</v>
          </cell>
          <cell r="AC44">
            <v>4195500</v>
          </cell>
          <cell r="AD44">
            <v>2379200</v>
          </cell>
          <cell r="AE44">
            <v>0</v>
          </cell>
          <cell r="AF44">
            <v>0</v>
          </cell>
        </row>
        <row r="45">
          <cell r="D45" t="str">
            <v>tgcf$</v>
          </cell>
          <cell r="E45">
            <v>8321312.0099999998</v>
          </cell>
          <cell r="F45">
            <v>8202761.7800000003</v>
          </cell>
          <cell r="G45">
            <v>8248043.4199999999</v>
          </cell>
          <cell r="H45">
            <v>8201994.2300000004</v>
          </cell>
          <cell r="I45">
            <v>8182720.9500000002</v>
          </cell>
          <cell r="J45">
            <v>0</v>
          </cell>
          <cell r="K45">
            <v>0</v>
          </cell>
          <cell r="L45">
            <v>0</v>
          </cell>
          <cell r="M45">
            <v>0</v>
          </cell>
          <cell r="N45">
            <v>0</v>
          </cell>
          <cell r="O45">
            <v>0</v>
          </cell>
          <cell r="P45">
            <v>0</v>
          </cell>
          <cell r="Q45">
            <v>8321312.0099999998</v>
          </cell>
          <cell r="R45">
            <v>16524073.789999999</v>
          </cell>
          <cell r="S45">
            <v>24772117.210000001</v>
          </cell>
          <cell r="T45">
            <v>32974111.440000001</v>
          </cell>
          <cell r="U45">
            <v>41156832.390000001</v>
          </cell>
          <cell r="V45">
            <v>41156832.390000001</v>
          </cell>
          <cell r="W45">
            <v>41156832.390000001</v>
          </cell>
          <cell r="X45">
            <v>41156832.390000001</v>
          </cell>
          <cell r="Y45">
            <v>41156832.390000001</v>
          </cell>
          <cell r="Z45">
            <v>41156832.390000001</v>
          </cell>
          <cell r="AA45">
            <v>41156832.390000001</v>
          </cell>
          <cell r="AB45">
            <v>41156832.390000001</v>
          </cell>
        </row>
        <row r="46">
          <cell r="D46" t="str">
            <v>tgcv$</v>
          </cell>
          <cell r="E46">
            <v>7954495.3999999994</v>
          </cell>
          <cell r="F46">
            <v>10321293.319999998</v>
          </cell>
          <cell r="G46">
            <v>10429191.089999998</v>
          </cell>
          <cell r="H46">
            <v>5999013.0600000005</v>
          </cell>
          <cell r="I46">
            <v>11732438.870000001</v>
          </cell>
          <cell r="J46">
            <v>0</v>
          </cell>
          <cell r="K46">
            <v>0</v>
          </cell>
          <cell r="L46">
            <v>0</v>
          </cell>
          <cell r="M46">
            <v>0</v>
          </cell>
          <cell r="N46">
            <v>0</v>
          </cell>
          <cell r="O46">
            <v>0</v>
          </cell>
          <cell r="P46">
            <v>0</v>
          </cell>
          <cell r="Q46">
            <v>7954495.3999999994</v>
          </cell>
          <cell r="R46">
            <v>18275788.719999999</v>
          </cell>
          <cell r="S46">
            <v>28704979.809999995</v>
          </cell>
          <cell r="T46">
            <v>34703992.869999997</v>
          </cell>
          <cell r="U46">
            <v>46436431.739999995</v>
          </cell>
          <cell r="V46">
            <v>46436431.739999995</v>
          </cell>
          <cell r="W46">
            <v>46436431.739999995</v>
          </cell>
          <cell r="X46">
            <v>46436431.739999995</v>
          </cell>
          <cell r="Y46">
            <v>46436431.739999995</v>
          </cell>
          <cell r="Z46">
            <v>46436431.739999995</v>
          </cell>
          <cell r="AA46">
            <v>46436431.739999995</v>
          </cell>
          <cell r="AB46">
            <v>46436431.739999995</v>
          </cell>
        </row>
        <row r="47">
          <cell r="D47" t="str">
            <v>tgc$</v>
          </cell>
          <cell r="E47">
            <v>16275807.41</v>
          </cell>
          <cell r="F47">
            <v>18524055.099999998</v>
          </cell>
          <cell r="G47">
            <v>18677234.509999998</v>
          </cell>
          <cell r="H47">
            <v>14201007.290000001</v>
          </cell>
          <cell r="I47">
            <v>19915159.82</v>
          </cell>
          <cell r="J47">
            <v>0</v>
          </cell>
          <cell r="K47">
            <v>0</v>
          </cell>
          <cell r="L47">
            <v>0</v>
          </cell>
          <cell r="M47">
            <v>0</v>
          </cell>
          <cell r="N47">
            <v>0</v>
          </cell>
          <cell r="O47">
            <v>0</v>
          </cell>
          <cell r="P47">
            <v>0</v>
          </cell>
          <cell r="Q47">
            <v>16275807.41</v>
          </cell>
          <cell r="R47">
            <v>34799862.509999998</v>
          </cell>
          <cell r="S47">
            <v>53477097.019999996</v>
          </cell>
          <cell r="T47">
            <v>67678104.310000002</v>
          </cell>
          <cell r="U47">
            <v>87593264.129999995</v>
          </cell>
          <cell r="V47">
            <v>87593264.129999995</v>
          </cell>
          <cell r="W47">
            <v>87593264.129999995</v>
          </cell>
          <cell r="X47">
            <v>87593264.129999995</v>
          </cell>
          <cell r="Y47">
            <v>87593264.129999995</v>
          </cell>
          <cell r="Z47">
            <v>87593264.129999995</v>
          </cell>
          <cell r="AA47">
            <v>87593264.129999995</v>
          </cell>
          <cell r="AB47">
            <v>87593264.129999995</v>
          </cell>
          <cell r="AC47">
            <v>53477097.019999996</v>
          </cell>
          <cell r="AD47">
            <v>34116167.109999999</v>
          </cell>
          <cell r="AE47">
            <v>0</v>
          </cell>
          <cell r="AF47">
            <v>0</v>
          </cell>
        </row>
        <row r="48">
          <cell r="D48" t="str">
            <v>tgv$</v>
          </cell>
          <cell r="E48">
            <v>58079.01</v>
          </cell>
          <cell r="F48">
            <v>30704.400000000001</v>
          </cell>
          <cell r="G48">
            <v>37777.29</v>
          </cell>
          <cell r="H48">
            <v>45259.839999999997</v>
          </cell>
          <cell r="I48">
            <v>30469.51</v>
          </cell>
          <cell r="J48">
            <v>0</v>
          </cell>
          <cell r="K48">
            <v>0</v>
          </cell>
          <cell r="L48">
            <v>0</v>
          </cell>
          <cell r="M48">
            <v>0</v>
          </cell>
          <cell r="N48">
            <v>0</v>
          </cell>
          <cell r="O48">
            <v>0</v>
          </cell>
          <cell r="P48">
            <v>0</v>
          </cell>
          <cell r="Q48">
            <v>58079.01</v>
          </cell>
          <cell r="R48">
            <v>88783.41</v>
          </cell>
          <cell r="S48">
            <v>126560.70000000001</v>
          </cell>
          <cell r="T48">
            <v>171820.54</v>
          </cell>
          <cell r="U48">
            <v>202290.05000000002</v>
          </cell>
          <cell r="V48">
            <v>202290.05000000002</v>
          </cell>
          <cell r="W48">
            <v>202290.05000000002</v>
          </cell>
          <cell r="X48">
            <v>202290.05000000002</v>
          </cell>
          <cell r="Y48">
            <v>202290.05000000002</v>
          </cell>
          <cell r="Z48">
            <v>202290.05000000002</v>
          </cell>
          <cell r="AA48">
            <v>202290.05000000002</v>
          </cell>
          <cell r="AB48">
            <v>202290.05000000002</v>
          </cell>
        </row>
        <row r="50">
          <cell r="M50" t="e">
            <v>#DIV/0!</v>
          </cell>
          <cell r="N50" t="e">
            <v>#DIV/0!</v>
          </cell>
        </row>
        <row r="51">
          <cell r="D51" t="str">
            <v>hidr</v>
          </cell>
          <cell r="E51">
            <v>2215673679.9999995</v>
          </cell>
          <cell r="F51">
            <v>1619007278.9999998</v>
          </cell>
          <cell r="G51">
            <v>1674999815.9999998</v>
          </cell>
          <cell r="H51">
            <v>1375975103</v>
          </cell>
          <cell r="I51">
            <v>1074539430.0000005</v>
          </cell>
          <cell r="J51">
            <v>0</v>
          </cell>
          <cell r="K51">
            <v>0</v>
          </cell>
          <cell r="L51">
            <v>0</v>
          </cell>
          <cell r="M51">
            <v>0</v>
          </cell>
          <cell r="N51">
            <v>0</v>
          </cell>
          <cell r="O51">
            <v>0</v>
          </cell>
          <cell r="P51">
            <v>0</v>
          </cell>
          <cell r="Q51">
            <v>2215673679.9999995</v>
          </cell>
          <cell r="R51">
            <v>3834680958.999999</v>
          </cell>
          <cell r="S51">
            <v>5509680774.999999</v>
          </cell>
          <cell r="T51">
            <v>6885655877.999999</v>
          </cell>
          <cell r="U51">
            <v>7960195308</v>
          </cell>
          <cell r="V51">
            <v>7960195308</v>
          </cell>
          <cell r="W51">
            <v>7960195308</v>
          </cell>
          <cell r="X51">
            <v>7960195308</v>
          </cell>
          <cell r="Y51">
            <v>7960195308</v>
          </cell>
          <cell r="Z51">
            <v>7960195308</v>
          </cell>
          <cell r="AA51">
            <v>7960195308</v>
          </cell>
          <cell r="AB51">
            <v>7960195308</v>
          </cell>
          <cell r="AC51">
            <v>5509680774.999999</v>
          </cell>
          <cell r="AD51">
            <v>2450514533.0000005</v>
          </cell>
          <cell r="AE51">
            <v>0</v>
          </cell>
          <cell r="AF51">
            <v>0</v>
          </cell>
        </row>
        <row r="52">
          <cell r="D52" t="str">
            <v>hidrc</v>
          </cell>
          <cell r="E52">
            <v>2228162084</v>
          </cell>
          <cell r="F52">
            <v>1658170559.9999998</v>
          </cell>
          <cell r="G52">
            <v>1714980434</v>
          </cell>
          <cell r="H52">
            <v>1407660691</v>
          </cell>
          <cell r="I52">
            <v>1111798829.0000005</v>
          </cell>
          <cell r="J52">
            <v>0</v>
          </cell>
          <cell r="K52">
            <v>0</v>
          </cell>
          <cell r="L52">
            <v>0</v>
          </cell>
          <cell r="M52">
            <v>0</v>
          </cell>
          <cell r="N52">
            <v>0</v>
          </cell>
          <cell r="O52">
            <v>0</v>
          </cell>
          <cell r="P52">
            <v>0</v>
          </cell>
          <cell r="Q52">
            <v>2228162084</v>
          </cell>
          <cell r="R52">
            <v>3886332644</v>
          </cell>
          <cell r="S52">
            <v>5601313078</v>
          </cell>
          <cell r="T52">
            <v>7008973769</v>
          </cell>
          <cell r="U52">
            <v>8120772598</v>
          </cell>
          <cell r="V52">
            <v>8120772598</v>
          </cell>
          <cell r="W52">
            <v>8120772598</v>
          </cell>
          <cell r="X52">
            <v>8120772598</v>
          </cell>
          <cell r="Y52">
            <v>8120772598</v>
          </cell>
          <cell r="Z52">
            <v>8120772598</v>
          </cell>
          <cell r="AA52">
            <v>8120772598</v>
          </cell>
          <cell r="AB52">
            <v>8120772598</v>
          </cell>
          <cell r="AC52">
            <v>5601313078</v>
          </cell>
          <cell r="AD52">
            <v>2519459520.0000005</v>
          </cell>
          <cell r="AE52">
            <v>0</v>
          </cell>
          <cell r="AF52">
            <v>0</v>
          </cell>
        </row>
        <row r="53">
          <cell r="D53" t="str">
            <v>hidrv</v>
          </cell>
          <cell r="E53">
            <v>12488404</v>
          </cell>
          <cell r="F53">
            <v>39163281</v>
          </cell>
          <cell r="G53">
            <v>39980617.999999993</v>
          </cell>
          <cell r="H53">
            <v>31685588</v>
          </cell>
          <cell r="I53">
            <v>37259399.000000007</v>
          </cell>
          <cell r="J53">
            <v>0</v>
          </cell>
          <cell r="K53">
            <v>0</v>
          </cell>
          <cell r="L53">
            <v>0</v>
          </cell>
          <cell r="M53">
            <v>0</v>
          </cell>
          <cell r="N53">
            <v>0</v>
          </cell>
          <cell r="O53">
            <v>0</v>
          </cell>
          <cell r="P53">
            <v>0</v>
          </cell>
          <cell r="Q53">
            <v>12488404</v>
          </cell>
          <cell r="R53">
            <v>51651685</v>
          </cell>
          <cell r="S53">
            <v>91632303</v>
          </cell>
          <cell r="T53">
            <v>123317891</v>
          </cell>
          <cell r="U53">
            <v>160577290</v>
          </cell>
          <cell r="V53">
            <v>160577290</v>
          </cell>
          <cell r="W53">
            <v>160577290</v>
          </cell>
          <cell r="X53">
            <v>160577290</v>
          </cell>
          <cell r="Y53">
            <v>160577290</v>
          </cell>
          <cell r="Z53">
            <v>160577290</v>
          </cell>
          <cell r="AA53">
            <v>160577290</v>
          </cell>
          <cell r="AB53">
            <v>160577290</v>
          </cell>
          <cell r="AC53">
            <v>91632303</v>
          </cell>
          <cell r="AD53">
            <v>68944987</v>
          </cell>
          <cell r="AE53">
            <v>0</v>
          </cell>
          <cell r="AF53">
            <v>0</v>
          </cell>
        </row>
        <row r="54">
          <cell r="D54" t="str">
            <v>hidrp$</v>
          </cell>
          <cell r="E54">
            <v>41027884.970000006</v>
          </cell>
          <cell r="F54">
            <v>41265953.290000014</v>
          </cell>
          <cell r="G54">
            <v>41238482.399999991</v>
          </cell>
          <cell r="H54">
            <v>41332701.230000004</v>
          </cell>
          <cell r="I54">
            <v>41664509.899999991</v>
          </cell>
          <cell r="J54">
            <v>0</v>
          </cell>
          <cell r="K54">
            <v>0</v>
          </cell>
          <cell r="L54">
            <v>0</v>
          </cell>
          <cell r="M54">
            <v>0</v>
          </cell>
          <cell r="N54">
            <v>0</v>
          </cell>
          <cell r="O54">
            <v>0</v>
          </cell>
          <cell r="P54">
            <v>0</v>
          </cell>
          <cell r="Q54">
            <v>41027884.970000006</v>
          </cell>
          <cell r="R54">
            <v>82293838.26000002</v>
          </cell>
          <cell r="S54">
            <v>123532320.66000001</v>
          </cell>
          <cell r="T54">
            <v>164865021.89000002</v>
          </cell>
          <cell r="U54">
            <v>206529531.79000002</v>
          </cell>
          <cell r="V54">
            <v>206529531.79000002</v>
          </cell>
          <cell r="W54">
            <v>206529531.79000002</v>
          </cell>
          <cell r="X54">
            <v>206529531.79000002</v>
          </cell>
          <cell r="Y54">
            <v>206529531.79000002</v>
          </cell>
          <cell r="Z54">
            <v>206529531.79000002</v>
          </cell>
          <cell r="AA54">
            <v>206529531.79000002</v>
          </cell>
          <cell r="AB54">
            <v>206529531.79000002</v>
          </cell>
          <cell r="AC54">
            <v>123532320.66000001</v>
          </cell>
          <cell r="AD54">
            <v>82997211.129999995</v>
          </cell>
          <cell r="AE54">
            <v>0</v>
          </cell>
          <cell r="AF54">
            <v>0</v>
          </cell>
        </row>
        <row r="55">
          <cell r="D55" t="str">
            <v>hidre$</v>
          </cell>
        </row>
        <row r="56">
          <cell r="D56" t="str">
            <v>hidr$</v>
          </cell>
          <cell r="E56">
            <v>41027884.970000006</v>
          </cell>
          <cell r="F56">
            <v>41265953.290000014</v>
          </cell>
          <cell r="G56">
            <v>41238482.399999991</v>
          </cell>
          <cell r="H56">
            <v>41332701.230000004</v>
          </cell>
          <cell r="I56">
            <v>41664509.899999991</v>
          </cell>
          <cell r="J56">
            <v>0</v>
          </cell>
          <cell r="K56">
            <v>0</v>
          </cell>
          <cell r="L56">
            <v>0</v>
          </cell>
          <cell r="M56">
            <v>0</v>
          </cell>
          <cell r="N56">
            <v>0</v>
          </cell>
          <cell r="O56">
            <v>0</v>
          </cell>
          <cell r="P56">
            <v>0</v>
          </cell>
          <cell r="Q56">
            <v>41027884.970000006</v>
          </cell>
          <cell r="R56">
            <v>82293838.26000002</v>
          </cell>
          <cell r="S56">
            <v>123532320.66000001</v>
          </cell>
          <cell r="T56">
            <v>164865021.89000002</v>
          </cell>
          <cell r="U56">
            <v>206529531.79000002</v>
          </cell>
          <cell r="V56">
            <v>206529531.79000002</v>
          </cell>
          <cell r="W56">
            <v>206529531.79000002</v>
          </cell>
          <cell r="X56">
            <v>206529531.79000002</v>
          </cell>
          <cell r="Y56">
            <v>206529531.79000002</v>
          </cell>
          <cell r="Z56">
            <v>206529531.79000002</v>
          </cell>
          <cell r="AA56">
            <v>206529531.79000002</v>
          </cell>
          <cell r="AB56">
            <v>206529531.79000002</v>
          </cell>
          <cell r="AC56">
            <v>123532320.66000001</v>
          </cell>
          <cell r="AD56">
            <v>82997211.129999995</v>
          </cell>
          <cell r="AE56">
            <v>0</v>
          </cell>
          <cell r="AF56">
            <v>0</v>
          </cell>
        </row>
        <row r="57">
          <cell r="D57" t="str">
            <v>termc</v>
          </cell>
          <cell r="E57">
            <v>737926200</v>
          </cell>
          <cell r="F57">
            <v>808038160</v>
          </cell>
          <cell r="G57">
            <v>646637570</v>
          </cell>
          <cell r="H57">
            <v>745937710</v>
          </cell>
          <cell r="I57">
            <v>1013845540</v>
          </cell>
          <cell r="J57">
            <v>0</v>
          </cell>
          <cell r="K57">
            <v>0</v>
          </cell>
          <cell r="L57">
            <v>0</v>
          </cell>
          <cell r="M57">
            <v>0</v>
          </cell>
          <cell r="N57">
            <v>0</v>
          </cell>
          <cell r="O57">
            <v>0</v>
          </cell>
          <cell r="P57">
            <v>0</v>
          </cell>
          <cell r="Q57">
            <v>737926200</v>
          </cell>
          <cell r="R57">
            <v>1545964360</v>
          </cell>
          <cell r="S57">
            <v>2192601930</v>
          </cell>
          <cell r="T57">
            <v>2938539640</v>
          </cell>
          <cell r="U57">
            <v>3952385180</v>
          </cell>
          <cell r="V57">
            <v>3952385180</v>
          </cell>
          <cell r="W57">
            <v>3952385180</v>
          </cell>
          <cell r="X57">
            <v>3952385180</v>
          </cell>
          <cell r="Y57">
            <v>3952385180</v>
          </cell>
          <cell r="Z57">
            <v>3952385180</v>
          </cell>
          <cell r="AA57">
            <v>3952385180</v>
          </cell>
          <cell r="AB57">
            <v>3952385180</v>
          </cell>
          <cell r="AC57">
            <v>2192601930</v>
          </cell>
          <cell r="AD57">
            <v>1759783250</v>
          </cell>
          <cell r="AE57">
            <v>0</v>
          </cell>
          <cell r="AF57">
            <v>0</v>
          </cell>
        </row>
        <row r="58">
          <cell r="D58" t="str">
            <v>termv</v>
          </cell>
          <cell r="E58">
            <v>11466699</v>
          </cell>
          <cell r="F58">
            <v>7760297.0000000009</v>
          </cell>
          <cell r="G58">
            <v>8590071</v>
          </cell>
          <cell r="H58">
            <v>8324035.9999999981</v>
          </cell>
          <cell r="I58">
            <v>9387794</v>
          </cell>
          <cell r="J58">
            <v>0</v>
          </cell>
          <cell r="K58">
            <v>0</v>
          </cell>
          <cell r="L58">
            <v>0</v>
          </cell>
          <cell r="M58">
            <v>0</v>
          </cell>
          <cell r="N58">
            <v>0</v>
          </cell>
          <cell r="O58">
            <v>0</v>
          </cell>
          <cell r="P58">
            <v>0</v>
          </cell>
          <cell r="Q58">
            <v>11466699</v>
          </cell>
          <cell r="R58">
            <v>19226996</v>
          </cell>
          <cell r="S58">
            <v>27817067</v>
          </cell>
          <cell r="T58">
            <v>36141103</v>
          </cell>
          <cell r="U58">
            <v>45528897</v>
          </cell>
          <cell r="V58">
            <v>45528897</v>
          </cell>
          <cell r="W58">
            <v>45528897</v>
          </cell>
          <cell r="X58">
            <v>45528897</v>
          </cell>
          <cell r="Y58">
            <v>45528897</v>
          </cell>
          <cell r="Z58">
            <v>45528897</v>
          </cell>
          <cell r="AA58">
            <v>45528897</v>
          </cell>
          <cell r="AB58">
            <v>45528897</v>
          </cell>
          <cell r="AC58">
            <v>27817067</v>
          </cell>
          <cell r="AD58">
            <v>17711830</v>
          </cell>
          <cell r="AE58">
            <v>0</v>
          </cell>
          <cell r="AF58">
            <v>0</v>
          </cell>
        </row>
        <row r="59">
          <cell r="D59" t="str">
            <v>termp$</v>
          </cell>
          <cell r="E59">
            <v>32032221.979999993</v>
          </cell>
          <cell r="F59">
            <v>32012008.899999995</v>
          </cell>
          <cell r="G59">
            <v>32059705.039999995</v>
          </cell>
          <cell r="H59">
            <v>31990419.039999999</v>
          </cell>
          <cell r="I59">
            <v>32238222.529999997</v>
          </cell>
          <cell r="J59">
            <v>0</v>
          </cell>
          <cell r="K59">
            <v>0</v>
          </cell>
          <cell r="L59">
            <v>0</v>
          </cell>
          <cell r="M59">
            <v>692141.28</v>
          </cell>
          <cell r="N59">
            <v>0</v>
          </cell>
          <cell r="O59">
            <v>0</v>
          </cell>
          <cell r="P59">
            <v>0</v>
          </cell>
          <cell r="Q59">
            <v>32032221.979999993</v>
          </cell>
          <cell r="R59">
            <v>64044230.879999988</v>
          </cell>
          <cell r="S59">
            <v>96103935.919999987</v>
          </cell>
          <cell r="T59">
            <v>128094354.95999998</v>
          </cell>
          <cell r="U59">
            <v>160332577.48999998</v>
          </cell>
          <cell r="V59">
            <v>160332577.48999998</v>
          </cell>
          <cell r="W59">
            <v>160332577.48999998</v>
          </cell>
          <cell r="X59">
            <v>160332577.48999998</v>
          </cell>
          <cell r="Y59">
            <v>161024718.76999998</v>
          </cell>
          <cell r="Z59">
            <v>161024718.76999998</v>
          </cell>
          <cell r="AA59">
            <v>161024718.76999998</v>
          </cell>
          <cell r="AB59">
            <v>161024718.76999998</v>
          </cell>
          <cell r="AC59">
            <v>96103935.919999987</v>
          </cell>
          <cell r="AD59">
            <v>64228641.569999993</v>
          </cell>
          <cell r="AE59">
            <v>692141.28</v>
          </cell>
          <cell r="AF59">
            <v>0</v>
          </cell>
        </row>
        <row r="60">
          <cell r="D60" t="str">
            <v>terme$</v>
          </cell>
          <cell r="E60">
            <v>14944066.700000001</v>
          </cell>
          <cell r="F60">
            <v>13570651.17</v>
          </cell>
          <cell r="G60">
            <v>10521496.630000001</v>
          </cell>
          <cell r="H60">
            <v>11757849.430000002</v>
          </cell>
          <cell r="I60">
            <v>20641912.390000004</v>
          </cell>
          <cell r="J60">
            <v>0</v>
          </cell>
          <cell r="K60">
            <v>0</v>
          </cell>
          <cell r="L60">
            <v>0</v>
          </cell>
          <cell r="M60">
            <v>0</v>
          </cell>
          <cell r="N60">
            <v>0</v>
          </cell>
          <cell r="O60">
            <v>0</v>
          </cell>
          <cell r="P60">
            <v>0</v>
          </cell>
          <cell r="Q60">
            <v>14944066.700000001</v>
          </cell>
          <cell r="R60">
            <v>28514717.870000001</v>
          </cell>
          <cell r="S60">
            <v>39036214.5</v>
          </cell>
          <cell r="T60">
            <v>50794063.93</v>
          </cell>
          <cell r="U60">
            <v>71435976.320000008</v>
          </cell>
          <cell r="V60">
            <v>71435976.320000008</v>
          </cell>
          <cell r="W60">
            <v>71435976.320000008</v>
          </cell>
          <cell r="X60">
            <v>71435976.320000008</v>
          </cell>
          <cell r="Y60">
            <v>71435976.320000008</v>
          </cell>
          <cell r="Z60">
            <v>71435976.320000008</v>
          </cell>
          <cell r="AA60">
            <v>71435976.320000008</v>
          </cell>
          <cell r="AB60">
            <v>71435976.320000008</v>
          </cell>
          <cell r="AC60">
            <v>39036214.5</v>
          </cell>
          <cell r="AD60">
            <v>32399761.820000008</v>
          </cell>
          <cell r="AE60">
            <v>0</v>
          </cell>
          <cell r="AF60">
            <v>0</v>
          </cell>
        </row>
        <row r="61">
          <cell r="D61" t="str">
            <v>termc$</v>
          </cell>
          <cell r="E61">
            <v>46976288.679999992</v>
          </cell>
          <cell r="F61">
            <v>45582660.069999993</v>
          </cell>
          <cell r="G61">
            <v>42581201.669999994</v>
          </cell>
          <cell r="H61">
            <v>43748268.469999999</v>
          </cell>
          <cell r="I61">
            <v>52880134.920000002</v>
          </cell>
          <cell r="J61">
            <v>0</v>
          </cell>
          <cell r="K61">
            <v>0</v>
          </cell>
          <cell r="L61">
            <v>0</v>
          </cell>
          <cell r="M61">
            <v>692141.28</v>
          </cell>
          <cell r="N61">
            <v>0</v>
          </cell>
          <cell r="O61">
            <v>0</v>
          </cell>
          <cell r="P61">
            <v>0</v>
          </cell>
          <cell r="Q61">
            <v>46976288.679999992</v>
          </cell>
          <cell r="R61">
            <v>92558948.749999985</v>
          </cell>
          <cell r="S61">
            <v>135140150.41999999</v>
          </cell>
          <cell r="T61">
            <v>178888418.88999999</v>
          </cell>
          <cell r="U61">
            <v>231768553.81</v>
          </cell>
          <cell r="V61">
            <v>231768553.81</v>
          </cell>
          <cell r="W61">
            <v>231768553.81</v>
          </cell>
          <cell r="X61">
            <v>231768553.81</v>
          </cell>
          <cell r="Y61">
            <v>232460695.09</v>
          </cell>
          <cell r="Z61">
            <v>232460695.09</v>
          </cell>
          <cell r="AA61">
            <v>232460695.09</v>
          </cell>
          <cell r="AB61">
            <v>232460695.09</v>
          </cell>
          <cell r="AC61">
            <v>135140150.41999999</v>
          </cell>
          <cell r="AD61">
            <v>96628403.390000001</v>
          </cell>
          <cell r="AE61">
            <v>692141.28</v>
          </cell>
          <cell r="AF61">
            <v>0</v>
          </cell>
        </row>
        <row r="62">
          <cell r="D62" t="str">
            <v>termv$</v>
          </cell>
          <cell r="E62">
            <v>388447.24000000005</v>
          </cell>
          <cell r="F62">
            <v>297867.53999999998</v>
          </cell>
          <cell r="G62">
            <v>261016.62999999998</v>
          </cell>
          <cell r="H62">
            <v>205423.38000000003</v>
          </cell>
          <cell r="I62">
            <v>265346.27</v>
          </cell>
          <cell r="J62">
            <v>0</v>
          </cell>
          <cell r="K62">
            <v>0</v>
          </cell>
          <cell r="L62">
            <v>0</v>
          </cell>
          <cell r="M62">
            <v>0</v>
          </cell>
          <cell r="N62">
            <v>0</v>
          </cell>
          <cell r="O62">
            <v>0</v>
          </cell>
          <cell r="P62">
            <v>0</v>
          </cell>
          <cell r="Q62">
            <v>388447.24000000005</v>
          </cell>
          <cell r="R62">
            <v>686314.78</v>
          </cell>
          <cell r="S62">
            <v>947331.41</v>
          </cell>
          <cell r="T62">
            <v>1152754.79</v>
          </cell>
          <cell r="U62">
            <v>1418101.06</v>
          </cell>
          <cell r="V62">
            <v>1418101.06</v>
          </cell>
          <cell r="W62">
            <v>1418101.06</v>
          </cell>
          <cell r="X62">
            <v>1418101.06</v>
          </cell>
          <cell r="Y62">
            <v>1418101.06</v>
          </cell>
          <cell r="Z62">
            <v>1418101.06</v>
          </cell>
          <cell r="AA62">
            <v>1418101.06</v>
          </cell>
          <cell r="AB62">
            <v>1418101.06</v>
          </cell>
        </row>
        <row r="63">
          <cell r="D63" t="str">
            <v>hbomb</v>
          </cell>
          <cell r="E63">
            <v>12072.1</v>
          </cell>
          <cell r="F63">
            <v>38078.22</v>
          </cell>
          <cell r="G63">
            <v>38638.94</v>
          </cell>
          <cell r="H63">
            <v>29377.21</v>
          </cell>
          <cell r="I63">
            <v>35409.770000000004</v>
          </cell>
          <cell r="J63">
            <v>0</v>
          </cell>
          <cell r="K63">
            <v>0</v>
          </cell>
          <cell r="L63">
            <v>0</v>
          </cell>
          <cell r="M63">
            <v>0</v>
          </cell>
          <cell r="N63">
            <v>0</v>
          </cell>
          <cell r="O63">
            <v>0</v>
          </cell>
          <cell r="P63">
            <v>0</v>
          </cell>
          <cell r="Q63">
            <v>12072.1</v>
          </cell>
          <cell r="R63">
            <v>50150.32</v>
          </cell>
          <cell r="S63">
            <v>88789.260000000009</v>
          </cell>
          <cell r="T63">
            <v>118166.47</v>
          </cell>
          <cell r="U63">
            <v>153576.24</v>
          </cell>
          <cell r="V63">
            <v>153576.24</v>
          </cell>
          <cell r="W63">
            <v>153576.24</v>
          </cell>
          <cell r="X63">
            <v>153576.24</v>
          </cell>
          <cell r="Y63">
            <v>153576.24</v>
          </cell>
          <cell r="Z63">
            <v>153576.24</v>
          </cell>
          <cell r="AA63">
            <v>153576.24</v>
          </cell>
          <cell r="AB63">
            <v>153576.24</v>
          </cell>
          <cell r="AC63">
            <v>88789.260000000009</v>
          </cell>
          <cell r="AD63">
            <v>64786.98</v>
          </cell>
          <cell r="AE63">
            <v>0</v>
          </cell>
          <cell r="AF63">
            <v>0</v>
          </cell>
        </row>
        <row r="64">
          <cell r="D64" t="str">
            <v>hsinc</v>
          </cell>
          <cell r="E64">
            <v>10.45</v>
          </cell>
          <cell r="F64">
            <v>258.91000000000003</v>
          </cell>
          <cell r="G64">
            <v>0</v>
          </cell>
          <cell r="H64">
            <v>0</v>
          </cell>
          <cell r="I64">
            <v>0</v>
          </cell>
          <cell r="J64">
            <v>0</v>
          </cell>
          <cell r="K64">
            <v>0</v>
          </cell>
          <cell r="L64">
            <v>0</v>
          </cell>
          <cell r="M64">
            <v>0</v>
          </cell>
          <cell r="N64">
            <v>0</v>
          </cell>
          <cell r="O64">
            <v>0</v>
          </cell>
          <cell r="P64">
            <v>0</v>
          </cell>
          <cell r="Q64">
            <v>10.45</v>
          </cell>
          <cell r="R64">
            <v>269.36</v>
          </cell>
          <cell r="S64">
            <v>269.36</v>
          </cell>
          <cell r="T64">
            <v>269.36</v>
          </cell>
          <cell r="U64">
            <v>269.36</v>
          </cell>
          <cell r="V64">
            <v>269.36</v>
          </cell>
          <cell r="W64">
            <v>269.36</v>
          </cell>
          <cell r="X64">
            <v>269.36</v>
          </cell>
          <cell r="Y64">
            <v>269.36</v>
          </cell>
          <cell r="Z64">
            <v>269.36</v>
          </cell>
          <cell r="AA64">
            <v>269.36</v>
          </cell>
          <cell r="AB64">
            <v>269.36</v>
          </cell>
          <cell r="AC64">
            <v>269.36</v>
          </cell>
          <cell r="AD64">
            <v>0</v>
          </cell>
          <cell r="AE64">
            <v>0</v>
          </cell>
          <cell r="AF64">
            <v>0</v>
          </cell>
        </row>
        <row r="65">
          <cell r="D65" t="str">
            <v>tsinc</v>
          </cell>
          <cell r="E65">
            <v>2383.09</v>
          </cell>
          <cell r="F65">
            <v>1753.13</v>
          </cell>
          <cell r="G65">
            <v>2659.96</v>
          </cell>
          <cell r="H65">
            <v>3293.46</v>
          </cell>
          <cell r="I65">
            <v>0</v>
          </cell>
          <cell r="J65">
            <v>0</v>
          </cell>
          <cell r="K65">
            <v>0</v>
          </cell>
          <cell r="L65">
            <v>0</v>
          </cell>
          <cell r="M65">
            <v>0</v>
          </cell>
          <cell r="N65">
            <v>0</v>
          </cell>
          <cell r="O65">
            <v>0</v>
          </cell>
          <cell r="P65">
            <v>0</v>
          </cell>
          <cell r="Q65">
            <v>2383.09</v>
          </cell>
          <cell r="R65">
            <v>4136.22</v>
          </cell>
          <cell r="S65">
            <v>6796.18</v>
          </cell>
          <cell r="T65">
            <v>10089.64</v>
          </cell>
          <cell r="U65">
            <v>10089.64</v>
          </cell>
          <cell r="V65">
            <v>10089.64</v>
          </cell>
          <cell r="W65">
            <v>10089.64</v>
          </cell>
          <cell r="X65">
            <v>10089.64</v>
          </cell>
          <cell r="Y65">
            <v>10089.64</v>
          </cell>
          <cell r="Z65">
            <v>10089.64</v>
          </cell>
          <cell r="AA65">
            <v>10089.64</v>
          </cell>
          <cell r="AB65">
            <v>10089.64</v>
          </cell>
          <cell r="AC65">
            <v>6796.18</v>
          </cell>
          <cell r="AD65">
            <v>3293.46</v>
          </cell>
          <cell r="AE65">
            <v>0</v>
          </cell>
          <cell r="AF65">
            <v>0</v>
          </cell>
        </row>
        <row r="68">
          <cell r="D68" t="str">
            <v>csenv</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row>
        <row r="69">
          <cell r="D69" t="str">
            <v>csenv$</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row>
        <row r="71">
          <cell r="D71" t="str">
            <v>vsenv</v>
          </cell>
          <cell r="E71">
            <v>223999100</v>
          </cell>
          <cell r="F71">
            <v>213332600</v>
          </cell>
          <cell r="G71">
            <v>177500100</v>
          </cell>
          <cell r="H71">
            <v>170582900</v>
          </cell>
          <cell r="I71">
            <v>116655900</v>
          </cell>
          <cell r="J71">
            <v>0</v>
          </cell>
          <cell r="K71">
            <v>0</v>
          </cell>
          <cell r="L71">
            <v>0</v>
          </cell>
          <cell r="M71">
            <v>0</v>
          </cell>
          <cell r="N71">
            <v>0</v>
          </cell>
          <cell r="O71">
            <v>0</v>
          </cell>
          <cell r="P71">
            <v>0</v>
          </cell>
          <cell r="Q71">
            <v>223999100</v>
          </cell>
          <cell r="R71">
            <v>437331700</v>
          </cell>
          <cell r="S71">
            <v>614831800</v>
          </cell>
          <cell r="T71">
            <v>785414700</v>
          </cell>
          <cell r="U71">
            <v>902070600</v>
          </cell>
          <cell r="V71">
            <v>902070600</v>
          </cell>
          <cell r="W71">
            <v>902070600</v>
          </cell>
          <cell r="X71">
            <v>902070600</v>
          </cell>
          <cell r="Y71">
            <v>902070600</v>
          </cell>
          <cell r="Z71">
            <v>902070600</v>
          </cell>
          <cell r="AA71">
            <v>902070600</v>
          </cell>
          <cell r="AB71">
            <v>902070600</v>
          </cell>
          <cell r="AC71">
            <v>614831800</v>
          </cell>
          <cell r="AD71">
            <v>287238800</v>
          </cell>
          <cell r="AE71">
            <v>0</v>
          </cell>
          <cell r="AF71">
            <v>0</v>
          </cell>
        </row>
        <row r="72">
          <cell r="D72" t="str">
            <v>vsenv$</v>
          </cell>
          <cell r="E72">
            <v>3974950.6269999999</v>
          </cell>
          <cell r="F72">
            <v>4462675.6310000001</v>
          </cell>
          <cell r="G72">
            <v>4307572.1780000003</v>
          </cell>
          <cell r="H72">
            <v>3591001.5970000001</v>
          </cell>
          <cell r="I72">
            <v>3277701.63</v>
          </cell>
          <cell r="J72">
            <v>0</v>
          </cell>
          <cell r="K72">
            <v>0</v>
          </cell>
          <cell r="L72">
            <v>0</v>
          </cell>
          <cell r="M72">
            <v>0</v>
          </cell>
          <cell r="N72">
            <v>0</v>
          </cell>
          <cell r="O72">
            <v>0</v>
          </cell>
          <cell r="P72">
            <v>0</v>
          </cell>
          <cell r="Q72">
            <v>3974950.6269999999</v>
          </cell>
          <cell r="R72">
            <v>8437626.2579999994</v>
          </cell>
          <cell r="S72">
            <v>12745198.436000001</v>
          </cell>
          <cell r="T72">
            <v>16336200.033</v>
          </cell>
          <cell r="U72">
            <v>19613901.662999999</v>
          </cell>
          <cell r="V72">
            <v>19613901.662999999</v>
          </cell>
          <cell r="W72">
            <v>19613901.662999999</v>
          </cell>
          <cell r="X72">
            <v>19613901.662999999</v>
          </cell>
          <cell r="Y72">
            <v>19613901.662999999</v>
          </cell>
          <cell r="Z72">
            <v>19613901.662999999</v>
          </cell>
          <cell r="AA72">
            <v>19613901.662999999</v>
          </cell>
          <cell r="AB72">
            <v>19613901.662999999</v>
          </cell>
          <cell r="AC72">
            <v>12745198.436000001</v>
          </cell>
          <cell r="AD72">
            <v>6868703.227</v>
          </cell>
          <cell r="AE72">
            <v>0</v>
          </cell>
          <cell r="AF72">
            <v>0</v>
          </cell>
        </row>
        <row r="74">
          <cell r="D74" t="str">
            <v>validação PRE COMPRA/VENDA</v>
          </cell>
        </row>
        <row r="75">
          <cell r="D75" t="str">
            <v>ap_dist</v>
          </cell>
          <cell r="E75">
            <v>343256941.005</v>
          </cell>
          <cell r="F75">
            <v>258808578.63</v>
          </cell>
          <cell r="G75">
            <v>273758447</v>
          </cell>
          <cell r="H75">
            <v>276521930.63</v>
          </cell>
          <cell r="I75">
            <v>192416299.99999997</v>
          </cell>
          <cell r="J75">
            <v>210984615.38461539</v>
          </cell>
          <cell r="K75">
            <v>184803846.15384614</v>
          </cell>
          <cell r="L75">
            <v>176907692.30769229</v>
          </cell>
          <cell r="M75">
            <v>174650473.49107096</v>
          </cell>
          <cell r="N75">
            <v>203693077.0319092</v>
          </cell>
          <cell r="O75">
            <v>249710321.55481005</v>
          </cell>
          <cell r="P75">
            <v>278000377.38395667</v>
          </cell>
          <cell r="Q75">
            <v>343256941.005</v>
          </cell>
          <cell r="R75">
            <v>602065519.63499999</v>
          </cell>
          <cell r="S75">
            <v>875823966.63499999</v>
          </cell>
          <cell r="T75">
            <v>1152345897.2649999</v>
          </cell>
          <cell r="U75">
            <v>1344762197.2649999</v>
          </cell>
          <cell r="V75">
            <v>1555746812.6496153</v>
          </cell>
          <cell r="W75">
            <v>1740550658.8034616</v>
          </cell>
          <cell r="X75">
            <v>1917458351.1111538</v>
          </cell>
          <cell r="Y75">
            <v>2092108824.6022248</v>
          </cell>
          <cell r="Z75">
            <v>2295801901.6341338</v>
          </cell>
          <cell r="AA75">
            <v>2545512223.1889439</v>
          </cell>
          <cell r="AB75">
            <v>2823512600.5729008</v>
          </cell>
          <cell r="AC75">
            <v>875823966.63499999</v>
          </cell>
          <cell r="AD75">
            <v>679922846.01461542</v>
          </cell>
          <cell r="AE75">
            <v>536362011.95260942</v>
          </cell>
          <cell r="AF75">
            <v>731403775.97067595</v>
          </cell>
        </row>
        <row r="76">
          <cell r="D76" t="str">
            <v>ap_dist_t</v>
          </cell>
          <cell r="E76">
            <v>111059703.02500001</v>
          </cell>
          <cell r="F76">
            <v>103410544.28</v>
          </cell>
          <cell r="G76">
            <v>109569408</v>
          </cell>
          <cell r="H76">
            <v>109063857.5</v>
          </cell>
          <cell r="I76">
            <v>115305763.99999997</v>
          </cell>
          <cell r="J76">
            <v>134584615.38461539</v>
          </cell>
          <cell r="K76">
            <v>135103846.15384614</v>
          </cell>
          <cell r="L76">
            <v>135207692.30769229</v>
          </cell>
          <cell r="M76">
            <v>130150473.49107096</v>
          </cell>
          <cell r="N76">
            <v>131893077.0319092</v>
          </cell>
          <cell r="O76">
            <v>131210321.55481006</v>
          </cell>
          <cell r="P76">
            <v>131700377.38395664</v>
          </cell>
          <cell r="Q76">
            <v>111059703.02500001</v>
          </cell>
          <cell r="R76">
            <v>214470247.30500001</v>
          </cell>
          <cell r="S76">
            <v>324039655.30500001</v>
          </cell>
          <cell r="T76">
            <v>433103512.80500001</v>
          </cell>
          <cell r="U76">
            <v>548409276.80499995</v>
          </cell>
          <cell r="V76">
            <v>682993892.18961537</v>
          </cell>
          <cell r="W76">
            <v>818097738.34346151</v>
          </cell>
          <cell r="X76">
            <v>953305430.6511538</v>
          </cell>
          <cell r="Y76">
            <v>1083455904.1422248</v>
          </cell>
          <cell r="Z76">
            <v>1215348981.174134</v>
          </cell>
          <cell r="AA76">
            <v>1346559302.7289441</v>
          </cell>
          <cell r="AB76">
            <v>1478259680.1129007</v>
          </cell>
          <cell r="AC76">
            <v>324039655.30500001</v>
          </cell>
          <cell r="AD76">
            <v>358954236.88461536</v>
          </cell>
          <cell r="AE76">
            <v>400462011.95260942</v>
          </cell>
          <cell r="AF76">
            <v>394803775.97067595</v>
          </cell>
        </row>
        <row r="77">
          <cell r="D77" t="str">
            <v>ap_dist_h</v>
          </cell>
          <cell r="E77">
            <v>186518223.97999999</v>
          </cell>
          <cell r="F77">
            <v>131860281.84999999</v>
          </cell>
          <cell r="G77">
            <v>137646775</v>
          </cell>
          <cell r="H77">
            <v>131564623.63</v>
          </cell>
          <cell r="I77">
            <v>64605354.000000007</v>
          </cell>
          <cell r="J77">
            <v>44600000</v>
          </cell>
          <cell r="K77">
            <v>17800000</v>
          </cell>
          <cell r="L77">
            <v>9700000</v>
          </cell>
          <cell r="M77">
            <v>13000000</v>
          </cell>
          <cell r="N77">
            <v>39800000</v>
          </cell>
          <cell r="O77">
            <v>86700000</v>
          </cell>
          <cell r="P77">
            <v>114300000</v>
          </cell>
          <cell r="Q77">
            <v>186518223.97999999</v>
          </cell>
          <cell r="R77">
            <v>318378505.82999998</v>
          </cell>
          <cell r="S77">
            <v>456025280.82999998</v>
          </cell>
          <cell r="T77">
            <v>587589904.46000004</v>
          </cell>
          <cell r="U77">
            <v>652195258.46000004</v>
          </cell>
          <cell r="V77">
            <v>696795258.46000004</v>
          </cell>
          <cell r="W77">
            <v>714595258.46000004</v>
          </cell>
          <cell r="X77">
            <v>724295258.46000004</v>
          </cell>
          <cell r="Y77">
            <v>737295258.46000004</v>
          </cell>
          <cell r="Z77">
            <v>777095258.46000004</v>
          </cell>
          <cell r="AA77">
            <v>863795258.46000004</v>
          </cell>
          <cell r="AB77">
            <v>978095258.46000004</v>
          </cell>
          <cell r="AC77">
            <v>456025280.82999998</v>
          </cell>
          <cell r="AD77">
            <v>240769977.63</v>
          </cell>
          <cell r="AE77">
            <v>40500000</v>
          </cell>
          <cell r="AF77">
            <v>240800000</v>
          </cell>
        </row>
        <row r="78">
          <cell r="D78" t="str">
            <v>ap_dist_e</v>
          </cell>
          <cell r="E78">
            <v>45679014</v>
          </cell>
          <cell r="F78">
            <v>23537752.5</v>
          </cell>
          <cell r="G78">
            <v>26542264</v>
          </cell>
          <cell r="H78">
            <v>35893449.5</v>
          </cell>
          <cell r="I78">
            <v>12505182.000000002</v>
          </cell>
          <cell r="J78">
            <v>31800000</v>
          </cell>
          <cell r="K78">
            <v>31900000</v>
          </cell>
          <cell r="L78">
            <v>32000000</v>
          </cell>
          <cell r="M78">
            <v>31500000</v>
          </cell>
          <cell r="N78">
            <v>32000000</v>
          </cell>
          <cell r="O78">
            <v>31800000</v>
          </cell>
          <cell r="P78">
            <v>32000000</v>
          </cell>
          <cell r="Q78">
            <v>45679014</v>
          </cell>
          <cell r="R78">
            <v>69216766.5</v>
          </cell>
          <cell r="S78">
            <v>95759030.5</v>
          </cell>
          <cell r="T78">
            <v>131652480</v>
          </cell>
          <cell r="U78">
            <v>144157662</v>
          </cell>
          <cell r="V78">
            <v>175957662</v>
          </cell>
          <cell r="W78">
            <v>207857662</v>
          </cell>
          <cell r="X78">
            <v>239857662</v>
          </cell>
          <cell r="Y78">
            <v>271357662</v>
          </cell>
          <cell r="Z78">
            <v>303357662</v>
          </cell>
          <cell r="AA78">
            <v>335157662</v>
          </cell>
          <cell r="AB78">
            <v>367157662</v>
          </cell>
          <cell r="AC78">
            <v>95759030.5</v>
          </cell>
          <cell r="AD78">
            <v>80198631.5</v>
          </cell>
          <cell r="AE78">
            <v>95400000</v>
          </cell>
          <cell r="AF78">
            <v>95800000</v>
          </cell>
        </row>
        <row r="79">
          <cell r="D79" t="str">
            <v>ren_ap_dist</v>
          </cell>
          <cell r="E79">
            <v>67606375</v>
          </cell>
          <cell r="F79">
            <v>63091530</v>
          </cell>
          <cell r="G79">
            <v>82382125</v>
          </cell>
          <cell r="H79">
            <v>87046365</v>
          </cell>
          <cell r="I79">
            <v>49415595</v>
          </cell>
          <cell r="J79">
            <v>39018867.924528301</v>
          </cell>
          <cell r="K79">
            <v>39196226.415094346</v>
          </cell>
          <cell r="L79">
            <v>39196226.415094346</v>
          </cell>
          <cell r="M79">
            <v>47118861.32456737</v>
          </cell>
          <cell r="N79">
            <v>47441960.952156</v>
          </cell>
          <cell r="O79">
            <v>47199165.197089143</v>
          </cell>
          <cell r="P79">
            <v>47427360.248061128</v>
          </cell>
          <cell r="Q79">
            <v>67606375</v>
          </cell>
          <cell r="R79">
            <v>130697905</v>
          </cell>
          <cell r="S79">
            <v>213080030</v>
          </cell>
          <cell r="T79">
            <v>300126395</v>
          </cell>
          <cell r="U79">
            <v>349541990</v>
          </cell>
          <cell r="V79">
            <v>388560857.9245283</v>
          </cell>
          <cell r="W79">
            <v>427757084.33962262</v>
          </cell>
          <cell r="X79">
            <v>466953310.75471699</v>
          </cell>
          <cell r="Y79">
            <v>514072172.07928437</v>
          </cell>
          <cell r="Z79">
            <v>561514133.03144038</v>
          </cell>
          <cell r="AA79">
            <v>608713298.22852957</v>
          </cell>
          <cell r="AB79">
            <v>656140658.47659075</v>
          </cell>
          <cell r="AC79">
            <v>213080030</v>
          </cell>
          <cell r="AD79">
            <v>175480827.9245283</v>
          </cell>
          <cell r="AE79">
            <v>125511314.15475607</v>
          </cell>
          <cell r="AF79">
            <v>142068486.39730626</v>
          </cell>
        </row>
        <row r="80">
          <cell r="D80" t="str">
            <v>ap_ren_rsu</v>
          </cell>
          <cell r="E80">
            <v>37584185</v>
          </cell>
          <cell r="F80">
            <v>38190480</v>
          </cell>
          <cell r="G80">
            <v>43128825</v>
          </cell>
          <cell r="H80">
            <v>38094055</v>
          </cell>
          <cell r="I80">
            <v>24931125</v>
          </cell>
          <cell r="J80">
            <v>39018867.924528301</v>
          </cell>
          <cell r="K80">
            <v>39196226.415094346</v>
          </cell>
          <cell r="L80">
            <v>39196226.415094346</v>
          </cell>
          <cell r="M80">
            <v>37380191.693290733</v>
          </cell>
          <cell r="N80">
            <v>37571884.98402556</v>
          </cell>
          <cell r="O80">
            <v>37380191.693290733</v>
          </cell>
          <cell r="P80">
            <v>37571884.98402556</v>
          </cell>
          <cell r="Q80">
            <v>37584185</v>
          </cell>
          <cell r="R80">
            <v>75774665</v>
          </cell>
          <cell r="S80">
            <v>118903490</v>
          </cell>
          <cell r="T80">
            <v>156997545</v>
          </cell>
          <cell r="U80">
            <v>181928670</v>
          </cell>
          <cell r="V80">
            <v>220947537.9245283</v>
          </cell>
          <cell r="W80">
            <v>260143764.33962265</v>
          </cell>
          <cell r="X80">
            <v>299339990.75471699</v>
          </cell>
          <cell r="Y80">
            <v>336720182.4480077</v>
          </cell>
          <cell r="Z80">
            <v>374292067.43203324</v>
          </cell>
          <cell r="AA80">
            <v>411672259.12532395</v>
          </cell>
          <cell r="AB80">
            <v>449244144.10934949</v>
          </cell>
          <cell r="AC80">
            <v>118903490</v>
          </cell>
          <cell r="AD80">
            <v>102044047.9245283</v>
          </cell>
          <cell r="AE80">
            <v>115772644.52347943</v>
          </cell>
          <cell r="AF80">
            <v>112523961.66134185</v>
          </cell>
        </row>
        <row r="81">
          <cell r="D81" t="str">
            <v>ap_ren_t</v>
          </cell>
          <cell r="E81">
            <v>15507350</v>
          </cell>
          <cell r="F81">
            <v>17184730</v>
          </cell>
          <cell r="G81">
            <v>31885020</v>
          </cell>
          <cell r="H81">
            <v>37287620</v>
          </cell>
          <cell r="I81">
            <v>19934150</v>
          </cell>
          <cell r="J81">
            <v>0</v>
          </cell>
          <cell r="K81">
            <v>0</v>
          </cell>
          <cell r="L81">
            <v>0</v>
          </cell>
          <cell r="M81">
            <v>4869334.8156383168</v>
          </cell>
          <cell r="N81">
            <v>4935037.9840652198</v>
          </cell>
          <cell r="O81">
            <v>4909486.7518992024</v>
          </cell>
          <cell r="P81">
            <v>4927737.6320177866</v>
          </cell>
          <cell r="Q81">
            <v>15507350</v>
          </cell>
          <cell r="R81">
            <v>32692080</v>
          </cell>
          <cell r="S81">
            <v>64577100</v>
          </cell>
          <cell r="T81">
            <v>101864720</v>
          </cell>
          <cell r="U81">
            <v>121798870</v>
          </cell>
          <cell r="V81">
            <v>121798870</v>
          </cell>
          <cell r="W81">
            <v>121798870</v>
          </cell>
          <cell r="X81">
            <v>121798870</v>
          </cell>
          <cell r="Y81">
            <v>126668204.81563832</v>
          </cell>
          <cell r="Z81">
            <v>131603242.79970354</v>
          </cell>
          <cell r="AA81">
            <v>136512729.55160275</v>
          </cell>
          <cell r="AB81">
            <v>141440467.18362054</v>
          </cell>
          <cell r="AC81">
            <v>64577100</v>
          </cell>
          <cell r="AD81">
            <v>57221770</v>
          </cell>
          <cell r="AE81">
            <v>4869334.8156383168</v>
          </cell>
          <cell r="AF81">
            <v>14772262.367982209</v>
          </cell>
        </row>
        <row r="82">
          <cell r="D82" t="str">
            <v>ap_ren_e</v>
          </cell>
          <cell r="E82">
            <v>14514840</v>
          </cell>
          <cell r="F82">
            <v>7716320</v>
          </cell>
          <cell r="G82">
            <v>7368280</v>
          </cell>
          <cell r="H82">
            <v>11664690</v>
          </cell>
          <cell r="I82">
            <v>4550320</v>
          </cell>
          <cell r="J82">
            <v>0</v>
          </cell>
          <cell r="K82">
            <v>0</v>
          </cell>
          <cell r="L82">
            <v>0</v>
          </cell>
          <cell r="M82">
            <v>4869334.8156383168</v>
          </cell>
          <cell r="N82">
            <v>4935037.9840652198</v>
          </cell>
          <cell r="O82">
            <v>4909486.7518992024</v>
          </cell>
          <cell r="P82">
            <v>4927737.6320177866</v>
          </cell>
          <cell r="Q82">
            <v>14514840</v>
          </cell>
          <cell r="R82">
            <v>22231160</v>
          </cell>
          <cell r="S82">
            <v>29599440</v>
          </cell>
          <cell r="T82">
            <v>41264130</v>
          </cell>
          <cell r="U82">
            <v>45814450</v>
          </cell>
          <cell r="V82">
            <v>45814450</v>
          </cell>
          <cell r="W82">
            <v>45814450</v>
          </cell>
          <cell r="X82">
            <v>45814450</v>
          </cell>
          <cell r="Y82">
            <v>50683784.815638319</v>
          </cell>
          <cell r="Z82">
            <v>55618822.799703538</v>
          </cell>
          <cell r="AA82">
            <v>60528309.551602744</v>
          </cell>
          <cell r="AB82">
            <v>65456047.183620527</v>
          </cell>
          <cell r="AC82">
            <v>29599440</v>
          </cell>
          <cell r="AD82">
            <v>16215010</v>
          </cell>
          <cell r="AE82">
            <v>4869334.8156383168</v>
          </cell>
          <cell r="AF82">
            <v>14772262.367982209</v>
          </cell>
        </row>
        <row r="83">
          <cell r="D83" t="str">
            <v>auto</v>
          </cell>
          <cell r="E83">
            <v>410863316.005</v>
          </cell>
          <cell r="F83">
            <v>321900108.63</v>
          </cell>
          <cell r="G83">
            <v>356140572</v>
          </cell>
          <cell r="H83">
            <v>363568295.63</v>
          </cell>
          <cell r="I83">
            <v>241831894.99999997</v>
          </cell>
          <cell r="J83">
            <v>250003483.30914369</v>
          </cell>
          <cell r="K83">
            <v>224000072.56894049</v>
          </cell>
          <cell r="L83">
            <v>216103918.72278664</v>
          </cell>
          <cell r="M83">
            <v>221769334.81563833</v>
          </cell>
          <cell r="N83">
            <v>251135037.9840652</v>
          </cell>
          <cell r="O83">
            <v>296909486.75189918</v>
          </cell>
          <cell r="P83">
            <v>325427737.63201779</v>
          </cell>
          <cell r="Q83">
            <v>410863316.005</v>
          </cell>
          <cell r="R83">
            <v>732763424.63499999</v>
          </cell>
          <cell r="S83">
            <v>1088903996.635</v>
          </cell>
          <cell r="T83">
            <v>1452472292.2649999</v>
          </cell>
          <cell r="U83">
            <v>1694304187.2649999</v>
          </cell>
          <cell r="V83">
            <v>1944307670.5741436</v>
          </cell>
          <cell r="W83">
            <v>2168307743.143084</v>
          </cell>
          <cell r="X83">
            <v>2384411661.8658705</v>
          </cell>
          <cell r="Y83">
            <v>2606180996.681509</v>
          </cell>
          <cell r="Z83">
            <v>2857316034.6655741</v>
          </cell>
          <cell r="AA83">
            <v>3154225521.4174733</v>
          </cell>
          <cell r="AB83">
            <v>3479653259.0494909</v>
          </cell>
          <cell r="AC83">
            <v>1088903996.635</v>
          </cell>
          <cell r="AD83">
            <v>855403673.93914366</v>
          </cell>
          <cell r="AE83">
            <v>661873326.10736549</v>
          </cell>
          <cell r="AF83">
            <v>873472262.36798215</v>
          </cell>
        </row>
        <row r="84">
          <cell r="E84">
            <v>26564628.511344802</v>
          </cell>
          <cell r="F84">
            <v>20282122.069873132</v>
          </cell>
          <cell r="G84">
            <v>21570883</v>
          </cell>
          <cell r="H84">
            <v>22053033.78999253</v>
          </cell>
          <cell r="I84">
            <v>15313698.131199999</v>
          </cell>
          <cell r="J84">
            <v>16939649.230769232</v>
          </cell>
          <cell r="K84">
            <v>13553609.230769232</v>
          </cell>
          <cell r="L84">
            <v>12939198.461538462</v>
          </cell>
          <cell r="M84">
            <v>12799433.144374968</v>
          </cell>
          <cell r="N84">
            <v>15048955.392233646</v>
          </cell>
          <cell r="O84">
            <v>18632982.508836705</v>
          </cell>
          <cell r="P84">
            <v>20831566.416876964</v>
          </cell>
          <cell r="AB84">
            <v>216529759.88780966</v>
          </cell>
          <cell r="AC84">
            <v>68417633.58121793</v>
          </cell>
          <cell r="AD84">
            <v>54306381.151961759</v>
          </cell>
          <cell r="AE84">
            <v>39292240.836682662</v>
          </cell>
          <cell r="AF84">
            <v>54513504.317947313</v>
          </cell>
        </row>
        <row r="85">
          <cell r="E85">
            <v>5084859.2799999993</v>
          </cell>
          <cell r="F85">
            <v>4579627.95</v>
          </cell>
          <cell r="G85">
            <v>5967763.6991504226</v>
          </cell>
          <cell r="H85">
            <v>6525266.581326453</v>
          </cell>
          <cell r="I85">
            <v>3551887.5835550702</v>
          </cell>
          <cell r="J85">
            <v>2646903.9802754605</v>
          </cell>
          <cell r="K85">
            <v>2658935.3620039858</v>
          </cell>
          <cell r="L85">
            <v>2658935.3620039858</v>
          </cell>
          <cell r="M85">
            <v>3290488.7935955254</v>
          </cell>
          <cell r="N85">
            <v>3313676.5893025752</v>
          </cell>
          <cell r="O85">
            <v>3296712.343715963</v>
          </cell>
          <cell r="P85">
            <v>3312545.0347352233</v>
          </cell>
          <cell r="AB85">
            <v>46887602.559664667</v>
          </cell>
          <cell r="AC85">
            <v>15632250.929150423</v>
          </cell>
          <cell r="AD85">
            <v>12724058.145156983</v>
          </cell>
          <cell r="AE85">
            <v>8608359.517603498</v>
          </cell>
          <cell r="AF85">
            <v>9922933.9677537605</v>
          </cell>
        </row>
        <row r="86">
          <cell r="D86" t="str">
            <v>auto$</v>
          </cell>
          <cell r="E86">
            <v>31649487.791344799</v>
          </cell>
          <cell r="F86">
            <v>24861750.019873131</v>
          </cell>
          <cell r="G86">
            <v>27538646.699150421</v>
          </cell>
          <cell r="H86">
            <v>28578300.371318981</v>
          </cell>
          <cell r="I86">
            <v>18865585.714755069</v>
          </cell>
          <cell r="J86">
            <v>19586553.211044692</v>
          </cell>
          <cell r="K86">
            <v>16212544.592773218</v>
          </cell>
          <cell r="L86">
            <v>15598133.823542448</v>
          </cell>
          <cell r="M86">
            <v>16089921.937970493</v>
          </cell>
          <cell r="N86">
            <v>18362631.981536221</v>
          </cell>
          <cell r="O86">
            <v>21929694.852552667</v>
          </cell>
          <cell r="P86">
            <v>24144111.451612189</v>
          </cell>
          <cell r="Q86">
            <v>31649487.791344799</v>
          </cell>
          <cell r="R86">
            <v>56511237.811217934</v>
          </cell>
          <cell r="S86">
            <v>84049884.510368347</v>
          </cell>
          <cell r="T86">
            <v>112628184.88168733</v>
          </cell>
          <cell r="U86">
            <v>131493770.5964424</v>
          </cell>
          <cell r="V86">
            <v>151080323.8074871</v>
          </cell>
          <cell r="W86">
            <v>167292868.40026033</v>
          </cell>
          <cell r="X86">
            <v>182891002.22380278</v>
          </cell>
          <cell r="Y86">
            <v>198980924.16177326</v>
          </cell>
          <cell r="Z86">
            <v>217343556.14330947</v>
          </cell>
          <cell r="AA86">
            <v>239273250.99586213</v>
          </cell>
          <cell r="AB86">
            <v>263417362.4474743</v>
          </cell>
          <cell r="AC86">
            <v>84049884.510368347</v>
          </cell>
          <cell r="AD86">
            <v>67030439.297118746</v>
          </cell>
          <cell r="AE86">
            <v>47900600.354286164</v>
          </cell>
          <cell r="AF86">
            <v>64436438.285701081</v>
          </cell>
        </row>
        <row r="87">
          <cell r="E87">
            <v>13510251.03293765</v>
          </cell>
          <cell r="F87">
            <v>15842421.093318807</v>
          </cell>
          <cell r="G87">
            <v>20291106.380929694</v>
          </cell>
          <cell r="H87">
            <v>15332870.362085421</v>
          </cell>
          <cell r="I87">
            <v>13826459.906475592</v>
          </cell>
          <cell r="J87">
            <v>11184463.427847965</v>
          </cell>
          <cell r="K87">
            <v>11245273.859999999</v>
          </cell>
          <cell r="L87">
            <v>10964850.279812992</v>
          </cell>
        </row>
        <row r="89">
          <cell r="D89" t="str">
            <v>int$</v>
          </cell>
          <cell r="E89">
            <v>2124210.15</v>
          </cell>
          <cell r="F89">
            <v>2192852.7400000002</v>
          </cell>
          <cell r="G89">
            <v>2029687.99</v>
          </cell>
          <cell r="H89">
            <v>2164652.35</v>
          </cell>
          <cell r="I89">
            <v>2115000</v>
          </cell>
          <cell r="J89">
            <v>2300000</v>
          </cell>
          <cell r="K89">
            <v>2300000</v>
          </cell>
          <cell r="L89">
            <v>2300000</v>
          </cell>
          <cell r="M89">
            <v>2300000</v>
          </cell>
          <cell r="N89">
            <v>2300000</v>
          </cell>
          <cell r="O89">
            <v>2300000</v>
          </cell>
          <cell r="P89">
            <v>2300000</v>
          </cell>
          <cell r="Q89">
            <v>2124210.15</v>
          </cell>
          <cell r="R89">
            <v>4317062.8900000006</v>
          </cell>
          <cell r="S89">
            <v>6346750.8800000008</v>
          </cell>
          <cell r="T89">
            <v>8511403.2300000004</v>
          </cell>
          <cell r="U89">
            <v>10626403.23</v>
          </cell>
          <cell r="V89">
            <v>12926403.23</v>
          </cell>
          <cell r="W89">
            <v>15226403.23</v>
          </cell>
          <cell r="X89">
            <v>17526403.23</v>
          </cell>
          <cell r="Y89">
            <v>19826403.23</v>
          </cell>
          <cell r="Z89">
            <v>22126403.23</v>
          </cell>
          <cell r="AA89">
            <v>24426403.23</v>
          </cell>
          <cell r="AB89">
            <v>26726403.23</v>
          </cell>
        </row>
        <row r="91">
          <cell r="E91">
            <v>94580000</v>
          </cell>
          <cell r="F91">
            <v>-115172000</v>
          </cell>
          <cell r="G91">
            <v>-252903000</v>
          </cell>
          <cell r="H91">
            <v>-156890000</v>
          </cell>
          <cell r="I91">
            <v>-36299300</v>
          </cell>
          <cell r="J91">
            <v>0</v>
          </cell>
          <cell r="K91">
            <v>0</v>
          </cell>
        </row>
        <row r="92">
          <cell r="D92" t="str">
            <v>Ainda não usado</v>
          </cell>
          <cell r="E92">
            <v>135163800</v>
          </cell>
          <cell r="F92">
            <v>136779500</v>
          </cell>
          <cell r="G92">
            <v>149927200</v>
          </cell>
          <cell r="H92">
            <v>210210500</v>
          </cell>
          <cell r="I92">
            <v>287979400</v>
          </cell>
          <cell r="J92">
            <v>0</v>
          </cell>
          <cell r="K92">
            <v>0</v>
          </cell>
          <cell r="L92">
            <v>0</v>
          </cell>
          <cell r="M92">
            <v>0</v>
          </cell>
          <cell r="N92">
            <v>0</v>
          </cell>
          <cell r="O92">
            <v>0</v>
          </cell>
          <cell r="P92">
            <v>0</v>
          </cell>
          <cell r="Q92">
            <v>135163800</v>
          </cell>
          <cell r="R92">
            <v>271943300</v>
          </cell>
          <cell r="S92">
            <v>421870500</v>
          </cell>
          <cell r="T92">
            <v>632081000</v>
          </cell>
          <cell r="U92">
            <v>920060400</v>
          </cell>
          <cell r="V92">
            <v>920060400</v>
          </cell>
          <cell r="W92">
            <v>920060400</v>
          </cell>
          <cell r="X92">
            <v>920060400</v>
          </cell>
          <cell r="Y92">
            <v>920060400</v>
          </cell>
          <cell r="Z92">
            <v>920060400</v>
          </cell>
          <cell r="AA92">
            <v>920060400</v>
          </cell>
          <cell r="AB92">
            <v>920060400</v>
          </cell>
          <cell r="AC92">
            <v>421870500</v>
          </cell>
          <cell r="AD92">
            <v>498189900</v>
          </cell>
          <cell r="AE92">
            <v>0</v>
          </cell>
          <cell r="AF92">
            <v>0</v>
          </cell>
        </row>
        <row r="93">
          <cell r="D93" t="str">
            <v>Ainda não usado</v>
          </cell>
          <cell r="E93">
            <v>40583800</v>
          </cell>
          <cell r="F93">
            <v>34897500</v>
          </cell>
          <cell r="G93">
            <v>35448200</v>
          </cell>
          <cell r="H93">
            <v>32557500</v>
          </cell>
          <cell r="I93">
            <v>9499700</v>
          </cell>
          <cell r="J93">
            <v>0</v>
          </cell>
          <cell r="K93">
            <v>0</v>
          </cell>
          <cell r="L93">
            <v>0</v>
          </cell>
          <cell r="M93">
            <v>0</v>
          </cell>
          <cell r="N93">
            <v>0</v>
          </cell>
          <cell r="O93">
            <v>0</v>
          </cell>
          <cell r="P93">
            <v>0</v>
          </cell>
          <cell r="Q93">
            <v>40583800</v>
          </cell>
          <cell r="R93">
            <v>75481300</v>
          </cell>
          <cell r="S93">
            <v>110929500</v>
          </cell>
          <cell r="T93">
            <v>143487000</v>
          </cell>
          <cell r="U93">
            <v>152986700</v>
          </cell>
          <cell r="V93">
            <v>152986700</v>
          </cell>
          <cell r="W93">
            <v>152986700</v>
          </cell>
          <cell r="X93">
            <v>152986700</v>
          </cell>
          <cell r="Y93">
            <v>152986700</v>
          </cell>
          <cell r="Z93">
            <v>152986700</v>
          </cell>
          <cell r="AA93">
            <v>152986700</v>
          </cell>
          <cell r="AB93">
            <v>152986700</v>
          </cell>
          <cell r="AC93">
            <v>110929500</v>
          </cell>
          <cell r="AD93">
            <v>42057200</v>
          </cell>
          <cell r="AE93">
            <v>0</v>
          </cell>
          <cell r="AF93">
            <v>0</v>
          </cell>
        </row>
        <row r="94">
          <cell r="D94" t="str">
            <v>imp</v>
          </cell>
          <cell r="E94">
            <v>253544100</v>
          </cell>
          <cell r="F94">
            <v>233339900</v>
          </cell>
          <cell r="G94">
            <v>379420400</v>
          </cell>
          <cell r="H94">
            <v>344347100</v>
          </cell>
          <cell r="I94">
            <v>402356900</v>
          </cell>
          <cell r="J94">
            <v>0</v>
          </cell>
          <cell r="K94">
            <v>0</v>
          </cell>
          <cell r="L94">
            <v>0</v>
          </cell>
          <cell r="M94">
            <v>0</v>
          </cell>
          <cell r="N94">
            <v>0</v>
          </cell>
          <cell r="O94">
            <v>0</v>
          </cell>
          <cell r="P94">
            <v>0</v>
          </cell>
          <cell r="Q94">
            <v>253544100</v>
          </cell>
          <cell r="R94">
            <v>486884000</v>
          </cell>
          <cell r="S94">
            <v>866304400</v>
          </cell>
          <cell r="T94">
            <v>1210651500</v>
          </cell>
          <cell r="U94">
            <v>1613008400</v>
          </cell>
          <cell r="V94">
            <v>1613008400</v>
          </cell>
          <cell r="W94">
            <v>1613008400</v>
          </cell>
          <cell r="X94">
            <v>1613008400</v>
          </cell>
          <cell r="Y94">
            <v>1613008400</v>
          </cell>
          <cell r="Z94">
            <v>1613008400</v>
          </cell>
          <cell r="AA94">
            <v>1613008400</v>
          </cell>
          <cell r="AB94">
            <v>1613008400</v>
          </cell>
          <cell r="AC94">
            <v>866304400</v>
          </cell>
          <cell r="AD94">
            <v>746704000</v>
          </cell>
          <cell r="AE94">
            <v>0</v>
          </cell>
          <cell r="AF94">
            <v>0</v>
          </cell>
        </row>
        <row r="95">
          <cell r="D95" t="str">
            <v>exp</v>
          </cell>
          <cell r="E95">
            <v>158964100</v>
          </cell>
          <cell r="F95">
            <v>131457900</v>
          </cell>
          <cell r="G95">
            <v>264941400</v>
          </cell>
          <cell r="H95">
            <v>166694100</v>
          </cell>
          <cell r="I95">
            <v>123877200</v>
          </cell>
          <cell r="J95">
            <v>0</v>
          </cell>
          <cell r="K95">
            <v>0</v>
          </cell>
          <cell r="L95">
            <v>0</v>
          </cell>
          <cell r="M95">
            <v>0</v>
          </cell>
          <cell r="N95">
            <v>0</v>
          </cell>
          <cell r="O95">
            <v>0</v>
          </cell>
          <cell r="P95">
            <v>0</v>
          </cell>
          <cell r="Q95">
            <v>158964100</v>
          </cell>
          <cell r="R95">
            <v>290422000</v>
          </cell>
          <cell r="S95">
            <v>555363400</v>
          </cell>
          <cell r="T95">
            <v>722057500</v>
          </cell>
          <cell r="U95">
            <v>845934700</v>
          </cell>
          <cell r="V95">
            <v>845934700</v>
          </cell>
          <cell r="W95">
            <v>845934700</v>
          </cell>
          <cell r="X95">
            <v>845934700</v>
          </cell>
          <cell r="Y95">
            <v>845934700</v>
          </cell>
          <cell r="Z95">
            <v>845934700</v>
          </cell>
          <cell r="AA95">
            <v>845934700</v>
          </cell>
          <cell r="AB95">
            <v>845934700</v>
          </cell>
          <cell r="AC95">
            <v>555363400</v>
          </cell>
          <cell r="AD95">
            <v>290571300</v>
          </cell>
          <cell r="AE95">
            <v>0</v>
          </cell>
          <cell r="AF95">
            <v>0</v>
          </cell>
        </row>
        <row r="96">
          <cell r="D96" t="str">
            <v>imp_sep</v>
          </cell>
          <cell r="E96">
            <v>19095100</v>
          </cell>
          <cell r="F96">
            <v>16285900</v>
          </cell>
          <cell r="G96">
            <v>12038400</v>
          </cell>
          <cell r="H96">
            <v>9804100</v>
          </cell>
          <cell r="I96">
            <v>62388900</v>
          </cell>
          <cell r="J96">
            <v>0</v>
          </cell>
          <cell r="K96">
            <v>0</v>
          </cell>
          <cell r="L96">
            <v>0</v>
          </cell>
          <cell r="M96">
            <v>0</v>
          </cell>
          <cell r="N96">
            <v>0</v>
          </cell>
          <cell r="O96">
            <v>0</v>
          </cell>
          <cell r="P96">
            <v>0</v>
          </cell>
          <cell r="Q96">
            <v>19095100</v>
          </cell>
          <cell r="R96">
            <v>35381000</v>
          </cell>
          <cell r="S96">
            <v>47419400</v>
          </cell>
          <cell r="T96">
            <v>57223500</v>
          </cell>
          <cell r="U96">
            <v>119612400</v>
          </cell>
          <cell r="V96">
            <v>119612400</v>
          </cell>
          <cell r="W96">
            <v>119612400</v>
          </cell>
          <cell r="X96">
            <v>119612400</v>
          </cell>
          <cell r="Y96">
            <v>119612400</v>
          </cell>
          <cell r="Z96">
            <v>119612400</v>
          </cell>
          <cell r="AA96">
            <v>119612400</v>
          </cell>
          <cell r="AB96">
            <v>119612400</v>
          </cell>
          <cell r="AC96">
            <v>47419400</v>
          </cell>
          <cell r="AD96">
            <v>72193000</v>
          </cell>
          <cell r="AE96">
            <v>0</v>
          </cell>
          <cell r="AF96">
            <v>0</v>
          </cell>
        </row>
        <row r="97">
          <cell r="D97" t="str">
            <v>exp_sep</v>
          </cell>
          <cell r="E97">
            <v>158964100</v>
          </cell>
          <cell r="F97">
            <v>131457900</v>
          </cell>
          <cell r="G97">
            <v>264941400</v>
          </cell>
          <cell r="H97">
            <v>166694100</v>
          </cell>
          <cell r="I97">
            <v>123877200</v>
          </cell>
          <cell r="J97">
            <v>0</v>
          </cell>
          <cell r="K97">
            <v>0</v>
          </cell>
          <cell r="L97">
            <v>0</v>
          </cell>
          <cell r="M97">
            <v>0</v>
          </cell>
          <cell r="N97">
            <v>0</v>
          </cell>
          <cell r="O97">
            <v>0</v>
          </cell>
          <cell r="P97">
            <v>0</v>
          </cell>
          <cell r="Q97">
            <v>158964100</v>
          </cell>
          <cell r="R97">
            <v>290422000</v>
          </cell>
          <cell r="S97">
            <v>555363400</v>
          </cell>
          <cell r="T97">
            <v>722057500</v>
          </cell>
          <cell r="U97">
            <v>845934700</v>
          </cell>
          <cell r="V97">
            <v>845934700</v>
          </cell>
          <cell r="W97">
            <v>845934700</v>
          </cell>
          <cell r="X97">
            <v>845934700</v>
          </cell>
          <cell r="Y97">
            <v>845934700</v>
          </cell>
          <cell r="Z97">
            <v>845934700</v>
          </cell>
          <cell r="AA97">
            <v>845934700</v>
          </cell>
          <cell r="AB97">
            <v>845934700</v>
          </cell>
          <cell r="AC97">
            <v>555363400</v>
          </cell>
          <cell r="AD97">
            <v>290571300</v>
          </cell>
          <cell r="AE97">
            <v>0</v>
          </cell>
          <cell r="AF97">
            <v>0</v>
          </cell>
        </row>
        <row r="98">
          <cell r="D98" t="str">
            <v>imp_senv</v>
          </cell>
          <cell r="E98">
            <v>234449000</v>
          </cell>
          <cell r="F98">
            <v>217054000</v>
          </cell>
          <cell r="G98">
            <v>367382000</v>
          </cell>
          <cell r="H98">
            <v>334543000</v>
          </cell>
          <cell r="I98">
            <v>339968000</v>
          </cell>
          <cell r="J98">
            <v>0</v>
          </cell>
          <cell r="K98">
            <v>0</v>
          </cell>
          <cell r="L98">
            <v>0</v>
          </cell>
          <cell r="M98">
            <v>0</v>
          </cell>
          <cell r="N98">
            <v>0</v>
          </cell>
          <cell r="O98">
            <v>0</v>
          </cell>
          <cell r="P98">
            <v>0</v>
          </cell>
          <cell r="Q98">
            <v>234449000</v>
          </cell>
          <cell r="R98">
            <v>451503000</v>
          </cell>
          <cell r="S98">
            <v>818885000</v>
          </cell>
          <cell r="T98">
            <v>1153428000</v>
          </cell>
          <cell r="U98">
            <v>1493396000</v>
          </cell>
          <cell r="V98">
            <v>1493396000</v>
          </cell>
          <cell r="W98">
            <v>1493396000</v>
          </cell>
          <cell r="X98">
            <v>1493396000</v>
          </cell>
          <cell r="Y98">
            <v>1493396000</v>
          </cell>
          <cell r="Z98">
            <v>1493396000</v>
          </cell>
          <cell r="AA98">
            <v>1493396000</v>
          </cell>
          <cell r="AB98">
            <v>1493396000</v>
          </cell>
          <cell r="AC98">
            <v>818885000</v>
          </cell>
          <cell r="AD98">
            <v>674511000</v>
          </cell>
          <cell r="AE98">
            <v>0</v>
          </cell>
          <cell r="AF98">
            <v>0</v>
          </cell>
        </row>
        <row r="99">
          <cell r="D99" t="str">
            <v>exp_senv</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row>
        <row r="100">
          <cell r="D100" t="str">
            <v>tst</v>
          </cell>
          <cell r="E100">
            <v>321126200</v>
          </cell>
          <cell r="F100">
            <v>262514500</v>
          </cell>
          <cell r="G100">
            <v>243551800</v>
          </cell>
          <cell r="H100">
            <v>217059500</v>
          </cell>
          <cell r="I100">
            <v>307769000</v>
          </cell>
          <cell r="J100">
            <v>0</v>
          </cell>
          <cell r="K100">
            <v>0</v>
          </cell>
          <cell r="L100">
            <v>0</v>
          </cell>
          <cell r="M100">
            <v>0</v>
          </cell>
          <cell r="N100">
            <v>0</v>
          </cell>
          <cell r="O100">
            <v>0</v>
          </cell>
          <cell r="P100">
            <v>0</v>
          </cell>
          <cell r="Q100">
            <v>321126200</v>
          </cell>
          <cell r="R100">
            <v>583640700</v>
          </cell>
          <cell r="S100">
            <v>827192500</v>
          </cell>
          <cell r="T100">
            <v>1044252000</v>
          </cell>
          <cell r="U100">
            <v>1352021000</v>
          </cell>
          <cell r="V100">
            <v>1352021000</v>
          </cell>
          <cell r="W100">
            <v>1352021000</v>
          </cell>
          <cell r="X100">
            <v>1352021000</v>
          </cell>
          <cell r="Y100">
            <v>1352021000</v>
          </cell>
          <cell r="Z100">
            <v>1352021000</v>
          </cell>
          <cell r="AA100">
            <v>1352021000</v>
          </cell>
          <cell r="AB100">
            <v>1352021000</v>
          </cell>
          <cell r="AC100">
            <v>827192500</v>
          </cell>
          <cell r="AD100">
            <v>524828500</v>
          </cell>
          <cell r="AE100">
            <v>0</v>
          </cell>
          <cell r="AF100">
            <v>0</v>
          </cell>
        </row>
        <row r="101">
          <cell r="D101" t="str">
            <v>com</v>
          </cell>
          <cell r="E101">
            <v>3771000</v>
          </cell>
          <cell r="F101">
            <v>5465000</v>
          </cell>
          <cell r="G101">
            <v>2139000</v>
          </cell>
          <cell r="H101">
            <v>962000</v>
          </cell>
          <cell r="I101">
            <v>53508000</v>
          </cell>
          <cell r="J101">
            <v>9632000</v>
          </cell>
          <cell r="K101">
            <v>0</v>
          </cell>
          <cell r="L101">
            <v>0</v>
          </cell>
          <cell r="M101">
            <v>0</v>
          </cell>
          <cell r="N101">
            <v>0</v>
          </cell>
          <cell r="O101">
            <v>0</v>
          </cell>
          <cell r="P101">
            <v>0</v>
          </cell>
          <cell r="Q101">
            <v>3771000</v>
          </cell>
          <cell r="R101">
            <v>9236000</v>
          </cell>
          <cell r="S101">
            <v>11375000</v>
          </cell>
          <cell r="T101">
            <v>12337000</v>
          </cell>
          <cell r="U101">
            <v>65845000</v>
          </cell>
          <cell r="V101">
            <v>75477000</v>
          </cell>
          <cell r="W101">
            <v>75477000</v>
          </cell>
          <cell r="X101">
            <v>75477000</v>
          </cell>
          <cell r="Y101">
            <v>75477000</v>
          </cell>
          <cell r="Z101">
            <v>75477000</v>
          </cell>
          <cell r="AA101">
            <v>75477000</v>
          </cell>
          <cell r="AB101">
            <v>75477000</v>
          </cell>
          <cell r="AC101">
            <v>11375000</v>
          </cell>
          <cell r="AD101">
            <v>64102000</v>
          </cell>
          <cell r="AE101">
            <v>0</v>
          </cell>
          <cell r="AF101">
            <v>0</v>
          </cell>
        </row>
        <row r="102">
          <cell r="D102" t="str">
            <v>ven</v>
          </cell>
          <cell r="E102">
            <v>145629000</v>
          </cell>
          <cell r="F102">
            <v>118648000</v>
          </cell>
          <cell r="G102">
            <v>254306000</v>
          </cell>
          <cell r="H102">
            <v>157278000</v>
          </cell>
          <cell r="I102">
            <v>114281000</v>
          </cell>
          <cell r="J102">
            <v>24438000</v>
          </cell>
          <cell r="K102">
            <v>0</v>
          </cell>
          <cell r="L102">
            <v>0</v>
          </cell>
          <cell r="M102">
            <v>0</v>
          </cell>
          <cell r="N102">
            <v>0</v>
          </cell>
          <cell r="O102">
            <v>0</v>
          </cell>
          <cell r="P102">
            <v>0</v>
          </cell>
          <cell r="Q102">
            <v>145629000</v>
          </cell>
          <cell r="R102">
            <v>264277000</v>
          </cell>
          <cell r="S102">
            <v>518583000</v>
          </cell>
          <cell r="T102">
            <v>675861000</v>
          </cell>
          <cell r="U102">
            <v>790142000</v>
          </cell>
          <cell r="V102">
            <v>814580000</v>
          </cell>
          <cell r="W102">
            <v>814580000</v>
          </cell>
          <cell r="X102">
            <v>814580000</v>
          </cell>
          <cell r="Y102">
            <v>814580000</v>
          </cell>
          <cell r="Z102">
            <v>814580000</v>
          </cell>
          <cell r="AA102">
            <v>814580000</v>
          </cell>
          <cell r="AB102">
            <v>814580000</v>
          </cell>
          <cell r="AC102">
            <v>518583000</v>
          </cell>
          <cell r="AD102">
            <v>295997000</v>
          </cell>
          <cell r="AE102">
            <v>0</v>
          </cell>
          <cell r="AF102">
            <v>0</v>
          </cell>
        </row>
        <row r="103">
          <cell r="E103">
            <v>47060.209000000003</v>
          </cell>
          <cell r="F103">
            <v>123147.546</v>
          </cell>
          <cell r="G103">
            <v>41054.159</v>
          </cell>
          <cell r="H103">
            <v>22787.315999999999</v>
          </cell>
          <cell r="I103">
            <v>1124613.6390000002</v>
          </cell>
          <cell r="J103">
            <v>207127.78300000002</v>
          </cell>
          <cell r="K103">
            <v>0</v>
          </cell>
          <cell r="L103">
            <v>0</v>
          </cell>
          <cell r="M103">
            <v>0</v>
          </cell>
          <cell r="N103">
            <v>0</v>
          </cell>
          <cell r="O103">
            <v>0</v>
          </cell>
          <cell r="P103">
            <v>0</v>
          </cell>
          <cell r="Q103">
            <v>47060.209000000003</v>
          </cell>
          <cell r="R103">
            <v>170207.755</v>
          </cell>
          <cell r="S103">
            <v>211261.91399999999</v>
          </cell>
          <cell r="T103">
            <v>234049.22999999998</v>
          </cell>
          <cell r="U103">
            <v>1358662.8690000002</v>
          </cell>
          <cell r="V103">
            <v>1565790.6520000002</v>
          </cell>
          <cell r="W103">
            <v>1565790.6520000002</v>
          </cell>
          <cell r="X103">
            <v>1565790.6520000002</v>
          </cell>
          <cell r="Y103">
            <v>1565790.6520000002</v>
          </cell>
          <cell r="Z103">
            <v>1565790.6520000002</v>
          </cell>
          <cell r="AA103">
            <v>1565790.6520000002</v>
          </cell>
          <cell r="AB103">
            <v>1565790.6520000002</v>
          </cell>
        </row>
        <row r="104">
          <cell r="E104">
            <v>3485097.5389999999</v>
          </cell>
          <cell r="F104">
            <v>3867758.2369999997</v>
          </cell>
          <cell r="G104">
            <v>7816098.2089999998</v>
          </cell>
          <cell r="H104">
            <v>3842886.1069999998</v>
          </cell>
          <cell r="I104">
            <v>4082470.6489999997</v>
          </cell>
          <cell r="J104">
            <v>1298136.1640000001</v>
          </cell>
          <cell r="K104">
            <v>0</v>
          </cell>
          <cell r="L104">
            <v>0</v>
          </cell>
          <cell r="M104">
            <v>0</v>
          </cell>
          <cell r="N104">
            <v>0</v>
          </cell>
          <cell r="O104">
            <v>0</v>
          </cell>
          <cell r="P104">
            <v>0</v>
          </cell>
          <cell r="Q104">
            <v>3485097.5389999999</v>
          </cell>
          <cell r="R104">
            <v>7352855.7759999996</v>
          </cell>
          <cell r="S104">
            <v>15168953.984999999</v>
          </cell>
          <cell r="T104">
            <v>19011840.092</v>
          </cell>
          <cell r="U104">
            <v>23094310.741</v>
          </cell>
          <cell r="V104">
            <v>24392446.905000001</v>
          </cell>
          <cell r="W104">
            <v>24392446.905000001</v>
          </cell>
          <cell r="X104">
            <v>24392446.905000001</v>
          </cell>
          <cell r="Y104">
            <v>24392446.905000001</v>
          </cell>
          <cell r="Z104">
            <v>24392446.905000001</v>
          </cell>
          <cell r="AA104">
            <v>24392446.905000001</v>
          </cell>
          <cell r="AB104">
            <v>24392446.905000001</v>
          </cell>
        </row>
        <row r="105">
          <cell r="D105" t="str">
            <v>com$</v>
          </cell>
          <cell r="E105">
            <v>47060.209000000003</v>
          </cell>
          <cell r="F105">
            <v>123147.546</v>
          </cell>
          <cell r="G105">
            <v>41054.159</v>
          </cell>
          <cell r="H105">
            <v>22787.315999999999</v>
          </cell>
          <cell r="I105">
            <v>1124613.6390000002</v>
          </cell>
          <cell r="J105">
            <v>207127.78300000002</v>
          </cell>
          <cell r="K105">
            <v>0</v>
          </cell>
          <cell r="L105">
            <v>0</v>
          </cell>
          <cell r="M105">
            <v>0</v>
          </cell>
          <cell r="N105">
            <v>0</v>
          </cell>
          <cell r="O105">
            <v>0</v>
          </cell>
          <cell r="P105">
            <v>0</v>
          </cell>
          <cell r="Q105">
            <v>47060.209000000003</v>
          </cell>
          <cell r="R105">
            <v>170207.755</v>
          </cell>
          <cell r="S105">
            <v>211261.91399999999</v>
          </cell>
          <cell r="T105">
            <v>234049.22999999998</v>
          </cell>
          <cell r="U105">
            <v>1358662.8690000002</v>
          </cell>
          <cell r="V105">
            <v>1565790.6520000002</v>
          </cell>
          <cell r="W105">
            <v>1565790.6520000002</v>
          </cell>
          <cell r="X105">
            <v>1565790.6520000002</v>
          </cell>
          <cell r="Y105">
            <v>1565790.6520000002</v>
          </cell>
          <cell r="Z105">
            <v>1565790.6520000002</v>
          </cell>
          <cell r="AA105">
            <v>1565790.6520000002</v>
          </cell>
          <cell r="AB105">
            <v>1565790.6520000002</v>
          </cell>
          <cell r="AC105">
            <v>211261.91399999999</v>
          </cell>
          <cell r="AD105">
            <v>1354528.7380000004</v>
          </cell>
          <cell r="AE105">
            <v>0</v>
          </cell>
          <cell r="AF105">
            <v>0</v>
          </cell>
        </row>
        <row r="106">
          <cell r="D106" t="str">
            <v>ven$</v>
          </cell>
          <cell r="E106">
            <v>3485097.5389999999</v>
          </cell>
          <cell r="F106">
            <v>3867758.2369999997</v>
          </cell>
          <cell r="G106">
            <v>7816098.2089999998</v>
          </cell>
          <cell r="H106">
            <v>3842886.1069999998</v>
          </cell>
          <cell r="I106">
            <v>4082470.6489999997</v>
          </cell>
          <cell r="J106">
            <v>1298136.1640000001</v>
          </cell>
          <cell r="K106">
            <v>0</v>
          </cell>
          <cell r="L106">
            <v>0</v>
          </cell>
          <cell r="M106">
            <v>0</v>
          </cell>
          <cell r="N106">
            <v>0</v>
          </cell>
          <cell r="O106">
            <v>0</v>
          </cell>
          <cell r="P106">
            <v>0</v>
          </cell>
          <cell r="Q106">
            <v>3485097.5389999999</v>
          </cell>
          <cell r="R106">
            <v>7352855.7759999996</v>
          </cell>
          <cell r="S106">
            <v>15168953.984999999</v>
          </cell>
          <cell r="T106">
            <v>19011840.092</v>
          </cell>
          <cell r="U106">
            <v>23094310.741</v>
          </cell>
          <cell r="V106">
            <v>24392446.905000001</v>
          </cell>
          <cell r="W106">
            <v>24392446.905000001</v>
          </cell>
          <cell r="X106">
            <v>24392446.905000001</v>
          </cell>
          <cell r="Y106">
            <v>24392446.905000001</v>
          </cell>
          <cell r="Z106">
            <v>24392446.905000001</v>
          </cell>
          <cell r="AA106">
            <v>24392446.905000001</v>
          </cell>
          <cell r="AB106">
            <v>24392446.905000001</v>
          </cell>
          <cell r="AC106">
            <v>15168953.984999999</v>
          </cell>
          <cell r="AD106">
            <v>9223492.9199999999</v>
          </cell>
          <cell r="AE106">
            <v>0</v>
          </cell>
          <cell r="AF106">
            <v>0</v>
          </cell>
        </row>
        <row r="107">
          <cell r="D107" t="str">
            <v>tri$</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row>
        <row r="108">
          <cell r="D108" t="str">
            <v>tre$</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row>
        <row r="109">
          <cell r="D109" t="str">
            <v>cfg_i$</v>
          </cell>
          <cell r="E109">
            <v>0</v>
          </cell>
          <cell r="F109">
            <v>0</v>
          </cell>
          <cell r="G109">
            <v>0</v>
          </cell>
          <cell r="H109">
            <v>-25459.200000000001</v>
          </cell>
          <cell r="I109">
            <v>3898.08</v>
          </cell>
          <cell r="J109">
            <v>0</v>
          </cell>
          <cell r="K109">
            <v>0</v>
          </cell>
          <cell r="L109">
            <v>0</v>
          </cell>
          <cell r="M109">
            <v>0</v>
          </cell>
          <cell r="N109">
            <v>0</v>
          </cell>
          <cell r="O109">
            <v>0</v>
          </cell>
          <cell r="P109">
            <v>0</v>
          </cell>
          <cell r="Q109">
            <v>0</v>
          </cell>
          <cell r="R109">
            <v>0</v>
          </cell>
          <cell r="S109">
            <v>0</v>
          </cell>
          <cell r="T109">
            <v>-25459.200000000001</v>
          </cell>
          <cell r="U109">
            <v>-21561.120000000003</v>
          </cell>
          <cell r="V109">
            <v>-21561.120000000003</v>
          </cell>
          <cell r="W109">
            <v>-21561.120000000003</v>
          </cell>
          <cell r="X109">
            <v>-21561.120000000003</v>
          </cell>
          <cell r="Y109">
            <v>-21561.120000000003</v>
          </cell>
          <cell r="Z109">
            <v>-21561.120000000003</v>
          </cell>
          <cell r="AA109">
            <v>-21561.120000000003</v>
          </cell>
          <cell r="AB109">
            <v>-21561.120000000003</v>
          </cell>
          <cell r="AC109">
            <v>0</v>
          </cell>
          <cell r="AD109">
            <v>-21561.120000000003</v>
          </cell>
          <cell r="AE109">
            <v>0</v>
          </cell>
          <cell r="AF109">
            <v>0</v>
          </cell>
        </row>
        <row r="110">
          <cell r="D110" t="str">
            <v>cfg_e$</v>
          </cell>
          <cell r="E110">
            <v>-6040.5</v>
          </cell>
          <cell r="F110">
            <v>-4272</v>
          </cell>
          <cell r="G110">
            <v>19700.48</v>
          </cell>
          <cell r="H110">
            <v>245671.67999999999</v>
          </cell>
          <cell r="I110">
            <v>201747.39</v>
          </cell>
          <cell r="J110">
            <v>0</v>
          </cell>
          <cell r="K110">
            <v>0</v>
          </cell>
          <cell r="L110">
            <v>0</v>
          </cell>
          <cell r="M110">
            <v>0</v>
          </cell>
          <cell r="N110">
            <v>0</v>
          </cell>
          <cell r="O110">
            <v>0</v>
          </cell>
          <cell r="P110">
            <v>0</v>
          </cell>
          <cell r="Q110">
            <v>-6040.5</v>
          </cell>
          <cell r="R110">
            <v>-10312.5</v>
          </cell>
          <cell r="S110">
            <v>9387.98</v>
          </cell>
          <cell r="T110">
            <v>255059.66</v>
          </cell>
          <cell r="U110">
            <v>456807.05000000005</v>
          </cell>
          <cell r="V110">
            <v>456807.05000000005</v>
          </cell>
          <cell r="W110">
            <v>456807.05000000005</v>
          </cell>
          <cell r="X110">
            <v>456807.05000000005</v>
          </cell>
          <cell r="Y110">
            <v>456807.05000000005</v>
          </cell>
          <cell r="Z110">
            <v>456807.05000000005</v>
          </cell>
          <cell r="AA110">
            <v>456807.05000000005</v>
          </cell>
          <cell r="AB110">
            <v>456807.05000000005</v>
          </cell>
          <cell r="AC110">
            <v>9387.98</v>
          </cell>
          <cell r="AD110">
            <v>447419.07</v>
          </cell>
          <cell r="AE110">
            <v>0</v>
          </cell>
          <cell r="AF110">
            <v>0</v>
          </cell>
        </row>
        <row r="111">
          <cell r="D111" t="str">
            <v>dimp</v>
          </cell>
          <cell r="E111">
            <v>2744300</v>
          </cell>
          <cell r="F111">
            <v>-1340700</v>
          </cell>
          <cell r="G111">
            <v>-141800</v>
          </cell>
          <cell r="H111">
            <v>-42800</v>
          </cell>
          <cell r="I111">
            <v>-181100</v>
          </cell>
          <cell r="J111">
            <v>0</v>
          </cell>
          <cell r="K111">
            <v>0</v>
          </cell>
          <cell r="L111">
            <v>0</v>
          </cell>
          <cell r="M111">
            <v>0</v>
          </cell>
          <cell r="N111">
            <v>0</v>
          </cell>
          <cell r="O111">
            <v>0</v>
          </cell>
          <cell r="P111">
            <v>0</v>
          </cell>
          <cell r="Q111">
            <v>2744300</v>
          </cell>
          <cell r="R111">
            <v>1403600</v>
          </cell>
          <cell r="S111">
            <v>1261800</v>
          </cell>
          <cell r="T111">
            <v>1219000</v>
          </cell>
          <cell r="U111">
            <v>1037900</v>
          </cell>
          <cell r="V111">
            <v>1037900</v>
          </cell>
          <cell r="W111">
            <v>1037900</v>
          </cell>
          <cell r="X111">
            <v>1037900</v>
          </cell>
          <cell r="Y111">
            <v>1037900</v>
          </cell>
          <cell r="Z111">
            <v>1037900</v>
          </cell>
          <cell r="AA111">
            <v>1037900</v>
          </cell>
          <cell r="AB111">
            <v>1037900</v>
          </cell>
          <cell r="AC111">
            <v>1261800</v>
          </cell>
          <cell r="AD111">
            <v>-223900</v>
          </cell>
          <cell r="AE111">
            <v>0</v>
          </cell>
          <cell r="AF111">
            <v>0</v>
          </cell>
        </row>
        <row r="115">
          <cell r="D115" t="str">
            <v>cnv_ger</v>
          </cell>
          <cell r="E115">
            <v>201590599</v>
          </cell>
          <cell r="F115">
            <v>219423251</v>
          </cell>
          <cell r="G115">
            <v>275732479</v>
          </cell>
          <cell r="H115">
            <v>282900613</v>
          </cell>
          <cell r="I115">
            <v>295000000</v>
          </cell>
          <cell r="J115">
            <v>0</v>
          </cell>
          <cell r="K115">
            <v>0</v>
          </cell>
          <cell r="L115">
            <v>0</v>
          </cell>
          <cell r="M115">
            <v>0</v>
          </cell>
          <cell r="N115">
            <v>0</v>
          </cell>
          <cell r="O115">
            <v>0</v>
          </cell>
          <cell r="P115">
            <v>0</v>
          </cell>
          <cell r="Q115">
            <v>201590599</v>
          </cell>
          <cell r="R115">
            <v>421013850</v>
          </cell>
          <cell r="S115">
            <v>696746329</v>
          </cell>
          <cell r="T115">
            <v>979646942</v>
          </cell>
          <cell r="U115">
            <v>1274646942</v>
          </cell>
          <cell r="V115">
            <v>1274646942</v>
          </cell>
          <cell r="W115">
            <v>1274646942</v>
          </cell>
          <cell r="X115">
            <v>1274646942</v>
          </cell>
          <cell r="Y115">
            <v>1274646942</v>
          </cell>
          <cell r="Z115">
            <v>1274646942</v>
          </cell>
          <cell r="AA115">
            <v>1274646942</v>
          </cell>
          <cell r="AB115">
            <v>1274646942</v>
          </cell>
          <cell r="AC115">
            <v>696746329</v>
          </cell>
          <cell r="AD115">
            <v>577900613</v>
          </cell>
          <cell r="AE115">
            <v>0</v>
          </cell>
          <cell r="AF115">
            <v>0</v>
          </cell>
        </row>
        <row r="116">
          <cell r="D116" t="str">
            <v>cnv_TD</v>
          </cell>
          <cell r="E116">
            <v>197168434.34123516</v>
          </cell>
          <cell r="F116">
            <v>214614242</v>
          </cell>
          <cell r="G116">
            <v>269660195</v>
          </cell>
          <cell r="H116">
            <v>276676182.044433</v>
          </cell>
          <cell r="I116">
            <v>289000000</v>
          </cell>
          <cell r="J116">
            <v>0</v>
          </cell>
          <cell r="K116">
            <v>0</v>
          </cell>
          <cell r="L116">
            <v>0</v>
          </cell>
          <cell r="M116">
            <v>0</v>
          </cell>
          <cell r="N116">
            <v>0</v>
          </cell>
          <cell r="O116">
            <v>0</v>
          </cell>
          <cell r="P116">
            <v>0</v>
          </cell>
          <cell r="Q116">
            <v>197168434.34123516</v>
          </cell>
          <cell r="R116">
            <v>411782676.34123516</v>
          </cell>
          <cell r="S116">
            <v>681442871.34123516</v>
          </cell>
          <cell r="T116">
            <v>958119053.38566816</v>
          </cell>
          <cell r="U116">
            <v>1247119053.3856683</v>
          </cell>
          <cell r="V116">
            <v>1247119053.3856683</v>
          </cell>
          <cell r="W116">
            <v>1247119053.3856683</v>
          </cell>
          <cell r="X116">
            <v>1247119053.3856683</v>
          </cell>
          <cell r="Y116">
            <v>1247119053.3856683</v>
          </cell>
          <cell r="Z116">
            <v>1247119053.3856683</v>
          </cell>
          <cell r="AA116">
            <v>1247119053.3856683</v>
          </cell>
          <cell r="AB116">
            <v>1247119053.3856683</v>
          </cell>
          <cell r="AC116">
            <v>681442871.34123516</v>
          </cell>
          <cell r="AD116">
            <v>565676182.044433</v>
          </cell>
          <cell r="AE116">
            <v>0</v>
          </cell>
          <cell r="AF116">
            <v>0</v>
          </cell>
        </row>
        <row r="117">
          <cell r="D117" t="str">
            <v>cnv_con</v>
          </cell>
          <cell r="E117">
            <v>197604823</v>
          </cell>
          <cell r="F117">
            <v>203210340</v>
          </cell>
          <cell r="G117">
            <v>256823028</v>
          </cell>
          <cell r="H117">
            <v>265785682</v>
          </cell>
          <cell r="I117">
            <v>278000000</v>
          </cell>
          <cell r="J117">
            <v>0</v>
          </cell>
          <cell r="K117">
            <v>0</v>
          </cell>
          <cell r="L117">
            <v>0</v>
          </cell>
          <cell r="M117">
            <v>0</v>
          </cell>
          <cell r="N117">
            <v>0</v>
          </cell>
          <cell r="O117">
            <v>0</v>
          </cell>
          <cell r="P117">
            <v>0</v>
          </cell>
          <cell r="Q117">
            <v>197604823</v>
          </cell>
          <cell r="R117">
            <v>400815163</v>
          </cell>
          <cell r="S117">
            <v>657638191</v>
          </cell>
          <cell r="T117">
            <v>923423873</v>
          </cell>
          <cell r="U117">
            <v>1201423873</v>
          </cell>
          <cell r="V117">
            <v>1201423873</v>
          </cell>
          <cell r="W117">
            <v>1201423873</v>
          </cell>
          <cell r="X117">
            <v>1201423873</v>
          </cell>
          <cell r="Y117">
            <v>1201423873</v>
          </cell>
          <cell r="Z117">
            <v>1201423873</v>
          </cell>
          <cell r="AA117">
            <v>1201423873</v>
          </cell>
          <cell r="AB117">
            <v>1201423873</v>
          </cell>
          <cell r="AC117">
            <v>657638191</v>
          </cell>
          <cell r="AD117">
            <v>543785682</v>
          </cell>
          <cell r="AE117">
            <v>0</v>
          </cell>
          <cell r="AF117">
            <v>0</v>
          </cell>
        </row>
        <row r="119">
          <cell r="D119" t="str">
            <v>plgo_ger</v>
          </cell>
          <cell r="E119">
            <v>365545500</v>
          </cell>
          <cell r="F119">
            <v>286868300</v>
          </cell>
          <cell r="G119">
            <v>324136900</v>
          </cell>
          <cell r="H119">
            <v>287394200</v>
          </cell>
          <cell r="I119">
            <v>0</v>
          </cell>
          <cell r="J119">
            <v>0</v>
          </cell>
          <cell r="K119">
            <v>0</v>
          </cell>
          <cell r="L119">
            <v>0</v>
          </cell>
          <cell r="M119">
            <v>0</v>
          </cell>
          <cell r="N119">
            <v>0</v>
          </cell>
          <cell r="O119">
            <v>0</v>
          </cell>
          <cell r="P119">
            <v>0</v>
          </cell>
          <cell r="Q119">
            <v>365545500</v>
          </cell>
          <cell r="R119">
            <v>652413800</v>
          </cell>
          <cell r="S119">
            <v>976550700</v>
          </cell>
          <cell r="T119">
            <v>1263944900</v>
          </cell>
          <cell r="U119">
            <v>1263944900</v>
          </cell>
          <cell r="V119">
            <v>1263944900</v>
          </cell>
          <cell r="W119">
            <v>1263944900</v>
          </cell>
          <cell r="X119">
            <v>1263944900</v>
          </cell>
          <cell r="Y119">
            <v>1263944900</v>
          </cell>
          <cell r="Z119">
            <v>1263944900</v>
          </cell>
          <cell r="AA119">
            <v>1263944900</v>
          </cell>
          <cell r="AB119">
            <v>1263944900</v>
          </cell>
          <cell r="AC119">
            <v>976550700</v>
          </cell>
          <cell r="AD119">
            <v>287394200</v>
          </cell>
          <cell r="AE119">
            <v>0</v>
          </cell>
          <cell r="AF119">
            <v>0</v>
          </cell>
        </row>
        <row r="120">
          <cell r="D120" t="str">
            <v>plo_TD</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row>
        <row r="121">
          <cell r="D121" t="str">
            <v>plgo_TD</v>
          </cell>
          <cell r="E121">
            <v>357267475.76577008</v>
          </cell>
          <cell r="F121">
            <v>280355975</v>
          </cell>
          <cell r="G121">
            <v>317095840</v>
          </cell>
          <cell r="H121">
            <v>281144474.84420449</v>
          </cell>
          <cell r="I121">
            <v>0</v>
          </cell>
          <cell r="J121">
            <v>0</v>
          </cell>
          <cell r="K121">
            <v>0</v>
          </cell>
          <cell r="L121">
            <v>0</v>
          </cell>
          <cell r="M121">
            <v>0</v>
          </cell>
          <cell r="N121">
            <v>0</v>
          </cell>
          <cell r="O121">
            <v>0</v>
          </cell>
          <cell r="P121">
            <v>0</v>
          </cell>
          <cell r="Q121">
            <v>357267475.76577008</v>
          </cell>
          <cell r="R121">
            <v>637623450.76577008</v>
          </cell>
          <cell r="S121">
            <v>954719290.76577008</v>
          </cell>
          <cell r="T121">
            <v>1235863765.6099746</v>
          </cell>
          <cell r="U121">
            <v>1235863765.6099746</v>
          </cell>
          <cell r="V121">
            <v>1235863765.6099746</v>
          </cell>
          <cell r="W121">
            <v>1235863765.6099746</v>
          </cell>
          <cell r="X121">
            <v>1235863765.6099746</v>
          </cell>
          <cell r="Y121">
            <v>1235863765.6099746</v>
          </cell>
          <cell r="Z121">
            <v>1235863765.6099746</v>
          </cell>
          <cell r="AA121">
            <v>1235863765.6099746</v>
          </cell>
          <cell r="AB121">
            <v>1235863765.6099746</v>
          </cell>
          <cell r="AC121">
            <v>954719290.76577008</v>
          </cell>
          <cell r="AD121">
            <v>281144474.84420449</v>
          </cell>
          <cell r="AE121">
            <v>0</v>
          </cell>
          <cell r="AF121">
            <v>0</v>
          </cell>
        </row>
        <row r="122">
          <cell r="D122" t="str">
            <v>pl_TD</v>
          </cell>
          <cell r="E122">
            <v>357267475.76577008</v>
          </cell>
          <cell r="F122">
            <v>280355975</v>
          </cell>
          <cell r="G122">
            <v>317095840</v>
          </cell>
          <cell r="H122">
            <v>281144474.84420449</v>
          </cell>
          <cell r="I122">
            <v>0</v>
          </cell>
          <cell r="J122">
            <v>0</v>
          </cell>
          <cell r="K122">
            <v>0</v>
          </cell>
          <cell r="L122">
            <v>0</v>
          </cell>
          <cell r="M122">
            <v>0</v>
          </cell>
          <cell r="N122">
            <v>0</v>
          </cell>
          <cell r="O122">
            <v>0</v>
          </cell>
          <cell r="P122">
            <v>0</v>
          </cell>
          <cell r="Q122">
            <v>357267475.76577008</v>
          </cell>
          <cell r="R122">
            <v>637623450.76577008</v>
          </cell>
          <cell r="S122">
            <v>954719290.76577008</v>
          </cell>
          <cell r="T122">
            <v>1235863765.6099746</v>
          </cell>
          <cell r="U122">
            <v>1235863765.6099746</v>
          </cell>
          <cell r="V122">
            <v>1235863765.6099746</v>
          </cell>
          <cell r="W122">
            <v>1235863765.6099746</v>
          </cell>
          <cell r="X122">
            <v>1235863765.6099746</v>
          </cell>
          <cell r="Y122">
            <v>1235863765.6099746</v>
          </cell>
          <cell r="Z122">
            <v>1235863765.6099746</v>
          </cell>
          <cell r="AA122">
            <v>1235863765.6099746</v>
          </cell>
          <cell r="AB122">
            <v>1235863765.6099746</v>
          </cell>
          <cell r="AC122">
            <v>954719290.76577008</v>
          </cell>
          <cell r="AD122">
            <v>281144474.84420449</v>
          </cell>
          <cell r="AE122">
            <v>0</v>
          </cell>
          <cell r="AF122">
            <v>0</v>
          </cell>
        </row>
        <row r="125">
          <cell r="D125" t="str">
            <v>pnv</v>
          </cell>
          <cell r="E125">
            <v>137204314</v>
          </cell>
          <cell r="F125">
            <v>82439512</v>
          </cell>
          <cell r="G125">
            <v>71731939</v>
          </cell>
          <cell r="H125">
            <v>88140221</v>
          </cell>
          <cell r="I125">
            <v>0</v>
          </cell>
          <cell r="J125">
            <v>0</v>
          </cell>
          <cell r="K125">
            <v>0</v>
          </cell>
          <cell r="L125">
            <v>0</v>
          </cell>
          <cell r="M125">
            <v>0</v>
          </cell>
          <cell r="N125">
            <v>0</v>
          </cell>
          <cell r="O125">
            <v>0</v>
          </cell>
          <cell r="P125">
            <v>0</v>
          </cell>
          <cell r="Q125">
            <v>137204314</v>
          </cell>
          <cell r="R125">
            <v>219643826</v>
          </cell>
          <cell r="S125">
            <v>291375765</v>
          </cell>
          <cell r="T125">
            <v>379515986</v>
          </cell>
          <cell r="U125">
            <v>379515986</v>
          </cell>
          <cell r="V125">
            <v>379515986</v>
          </cell>
          <cell r="W125">
            <v>379515986</v>
          </cell>
          <cell r="X125">
            <v>379515986</v>
          </cell>
          <cell r="Y125">
            <v>379515986</v>
          </cell>
          <cell r="Z125">
            <v>379515986</v>
          </cell>
          <cell r="AA125">
            <v>379515986</v>
          </cell>
          <cell r="AB125">
            <v>379515986</v>
          </cell>
          <cell r="AC125">
            <v>291375765</v>
          </cell>
          <cell r="AD125">
            <v>88140221</v>
          </cell>
          <cell r="AE125">
            <v>0</v>
          </cell>
          <cell r="AF125">
            <v>0</v>
          </cell>
        </row>
        <row r="128">
          <cell r="D128" t="str">
            <v>dsenv_v</v>
          </cell>
          <cell r="E128">
            <v>2889058</v>
          </cell>
          <cell r="F128">
            <v>8537160</v>
          </cell>
          <cell r="G128">
            <v>9441056</v>
          </cell>
          <cell r="H128">
            <v>8577361</v>
          </cell>
          <cell r="I128">
            <v>7624200</v>
          </cell>
          <cell r="J128">
            <v>0</v>
          </cell>
          <cell r="K128">
            <v>0</v>
          </cell>
          <cell r="L128">
            <v>0</v>
          </cell>
          <cell r="M128">
            <v>0</v>
          </cell>
          <cell r="N128">
            <v>0</v>
          </cell>
          <cell r="O128">
            <v>0</v>
          </cell>
          <cell r="P128">
            <v>0</v>
          </cell>
          <cell r="Q128">
            <v>2889058</v>
          </cell>
          <cell r="R128">
            <v>11426218</v>
          </cell>
          <cell r="S128">
            <v>20867274</v>
          </cell>
          <cell r="T128">
            <v>29444635</v>
          </cell>
          <cell r="U128">
            <v>37068835</v>
          </cell>
          <cell r="V128">
            <v>37068835</v>
          </cell>
          <cell r="W128">
            <v>37068835</v>
          </cell>
          <cell r="X128">
            <v>37068835</v>
          </cell>
          <cell r="Y128">
            <v>37068835</v>
          </cell>
          <cell r="Z128">
            <v>37068835</v>
          </cell>
          <cell r="AA128">
            <v>37068835</v>
          </cell>
          <cell r="AB128">
            <v>37068835</v>
          </cell>
        </row>
        <row r="129">
          <cell r="D129" t="str">
            <v>dsenv_c</v>
          </cell>
          <cell r="E129">
            <v>31559573.000000004</v>
          </cell>
          <cell r="F129">
            <v>14936869</v>
          </cell>
          <cell r="G129">
            <v>26249616</v>
          </cell>
          <cell r="H129">
            <v>31047769</v>
          </cell>
          <cell r="I129">
            <v>3164800</v>
          </cell>
          <cell r="J129">
            <v>0</v>
          </cell>
          <cell r="K129">
            <v>0</v>
          </cell>
          <cell r="L129">
            <v>0</v>
          </cell>
          <cell r="M129">
            <v>0</v>
          </cell>
          <cell r="N129">
            <v>0</v>
          </cell>
          <cell r="O129">
            <v>0</v>
          </cell>
          <cell r="P129">
            <v>0</v>
          </cell>
          <cell r="Q129">
            <v>31559573.000000004</v>
          </cell>
          <cell r="R129">
            <v>46496442</v>
          </cell>
          <cell r="S129">
            <v>72746058</v>
          </cell>
          <cell r="T129">
            <v>103793827</v>
          </cell>
          <cell r="U129">
            <v>106958627</v>
          </cell>
          <cell r="V129">
            <v>106958627</v>
          </cell>
          <cell r="W129">
            <v>106958627</v>
          </cell>
          <cell r="X129">
            <v>106958627</v>
          </cell>
          <cell r="Y129">
            <v>106958627</v>
          </cell>
          <cell r="Z129">
            <v>106958627</v>
          </cell>
          <cell r="AA129">
            <v>106958627</v>
          </cell>
          <cell r="AB129">
            <v>106958627</v>
          </cell>
        </row>
        <row r="130">
          <cell r="D130" t="str">
            <v>dsenv</v>
          </cell>
          <cell r="E130">
            <v>-28670515.000000004</v>
          </cell>
          <cell r="F130">
            <v>-6399709</v>
          </cell>
          <cell r="G130">
            <v>-16808560</v>
          </cell>
          <cell r="H130">
            <v>-22470408</v>
          </cell>
          <cell r="I130">
            <v>4459400</v>
          </cell>
          <cell r="J130">
            <v>0</v>
          </cell>
          <cell r="K130">
            <v>0</v>
          </cell>
          <cell r="L130">
            <v>0</v>
          </cell>
          <cell r="M130">
            <v>0</v>
          </cell>
          <cell r="N130">
            <v>0</v>
          </cell>
          <cell r="O130">
            <v>0</v>
          </cell>
          <cell r="P130">
            <v>0</v>
          </cell>
          <cell r="Q130">
            <v>-28670515.000000004</v>
          </cell>
          <cell r="R130">
            <v>-35070224</v>
          </cell>
          <cell r="S130">
            <v>-51878784</v>
          </cell>
          <cell r="T130">
            <v>-74349192</v>
          </cell>
          <cell r="U130">
            <v>-69889792</v>
          </cell>
          <cell r="V130">
            <v>-69889792</v>
          </cell>
          <cell r="W130">
            <v>-69889792</v>
          </cell>
          <cell r="X130">
            <v>-69889792</v>
          </cell>
          <cell r="Y130">
            <v>-69889792</v>
          </cell>
          <cell r="Z130">
            <v>-69889792</v>
          </cell>
          <cell r="AA130">
            <v>-69889792</v>
          </cell>
          <cell r="AB130">
            <v>-69889792</v>
          </cell>
        </row>
        <row r="131">
          <cell r="D131" t="str">
            <v>dsenv_v$</v>
          </cell>
          <cell r="E131">
            <v>166383.1035000002</v>
          </cell>
          <cell r="F131">
            <v>409988</v>
          </cell>
          <cell r="G131">
            <v>414462.8</v>
          </cell>
          <cell r="H131">
            <v>370911.55</v>
          </cell>
          <cell r="I131">
            <v>0</v>
          </cell>
          <cell r="J131">
            <v>0</v>
          </cell>
          <cell r="K131">
            <v>0</v>
          </cell>
          <cell r="L131">
            <v>0</v>
          </cell>
          <cell r="M131">
            <v>0</v>
          </cell>
          <cell r="N131">
            <v>0</v>
          </cell>
          <cell r="O131">
            <v>0</v>
          </cell>
          <cell r="P131">
            <v>0</v>
          </cell>
          <cell r="Q131">
            <v>166383.1035000002</v>
          </cell>
          <cell r="R131">
            <v>576371.1035000002</v>
          </cell>
          <cell r="S131">
            <v>990833.90350000025</v>
          </cell>
          <cell r="T131">
            <v>1361745.4535000003</v>
          </cell>
          <cell r="U131">
            <v>1361745.4535000003</v>
          </cell>
          <cell r="V131">
            <v>1361745.4535000003</v>
          </cell>
          <cell r="W131">
            <v>1361745.4535000003</v>
          </cell>
          <cell r="X131">
            <v>1361745.4535000003</v>
          </cell>
          <cell r="Y131">
            <v>1361745.4535000003</v>
          </cell>
          <cell r="Z131">
            <v>1361745.4535000003</v>
          </cell>
          <cell r="AA131">
            <v>1361745.4535000003</v>
          </cell>
          <cell r="AB131">
            <v>1361745.4535000003</v>
          </cell>
        </row>
        <row r="132">
          <cell r="D132" t="str">
            <v>dsenv_c$</v>
          </cell>
          <cell r="E132">
            <v>897427.33536000201</v>
          </cell>
          <cell r="F132">
            <v>453537</v>
          </cell>
          <cell r="G132">
            <v>792685</v>
          </cell>
          <cell r="H132">
            <v>898063.99</v>
          </cell>
          <cell r="I132">
            <v>0</v>
          </cell>
          <cell r="J132">
            <v>0</v>
          </cell>
          <cell r="K132">
            <v>0</v>
          </cell>
          <cell r="L132">
            <v>0</v>
          </cell>
          <cell r="M132">
            <v>0</v>
          </cell>
          <cell r="N132">
            <v>0</v>
          </cell>
          <cell r="O132">
            <v>0</v>
          </cell>
          <cell r="P132">
            <v>0</v>
          </cell>
          <cell r="Q132">
            <v>897427.33536000201</v>
          </cell>
          <cell r="R132">
            <v>1350964.335360002</v>
          </cell>
          <cell r="S132">
            <v>2143649.3353600018</v>
          </cell>
          <cell r="T132">
            <v>3041713.325360002</v>
          </cell>
          <cell r="U132">
            <v>3041713.325360002</v>
          </cell>
          <cell r="V132">
            <v>3041713.325360002</v>
          </cell>
          <cell r="W132">
            <v>3041713.325360002</v>
          </cell>
          <cell r="X132">
            <v>3041713.325360002</v>
          </cell>
          <cell r="Y132">
            <v>3041713.325360002</v>
          </cell>
          <cell r="Z132">
            <v>3041713.325360002</v>
          </cell>
          <cell r="AA132">
            <v>3041713.325360002</v>
          </cell>
          <cell r="AB132">
            <v>3041713.325360002</v>
          </cell>
        </row>
        <row r="133">
          <cell r="D133" t="str">
            <v>dsenv$</v>
          </cell>
          <cell r="E133">
            <v>-731044.2318600018</v>
          </cell>
          <cell r="F133">
            <v>-43549</v>
          </cell>
          <cell r="G133">
            <v>-378222.2</v>
          </cell>
          <cell r="H133">
            <v>-527152.43999999994</v>
          </cell>
          <cell r="I133">
            <v>0</v>
          </cell>
          <cell r="J133">
            <v>0</v>
          </cell>
          <cell r="K133">
            <v>0</v>
          </cell>
          <cell r="L133">
            <v>0</v>
          </cell>
          <cell r="M133">
            <v>0</v>
          </cell>
          <cell r="N133">
            <v>0</v>
          </cell>
          <cell r="O133">
            <v>0</v>
          </cell>
          <cell r="P133">
            <v>0</v>
          </cell>
          <cell r="Q133">
            <v>-731044.2318600018</v>
          </cell>
          <cell r="R133">
            <v>-774593.2318600018</v>
          </cell>
          <cell r="S133">
            <v>-1152815.4318600018</v>
          </cell>
          <cell r="T133">
            <v>-1679967.8718600017</v>
          </cell>
          <cell r="U133">
            <v>-1679967.8718600017</v>
          </cell>
          <cell r="V133">
            <v>-1679967.8718600017</v>
          </cell>
          <cell r="W133">
            <v>-1679967.8718600017</v>
          </cell>
          <cell r="X133">
            <v>-1679967.8718600017</v>
          </cell>
          <cell r="Y133">
            <v>-1679967.8718600017</v>
          </cell>
          <cell r="Z133">
            <v>-1679967.8718600017</v>
          </cell>
          <cell r="AA133">
            <v>-1679967.8718600017</v>
          </cell>
          <cell r="AB133">
            <v>-1679967.8718600017</v>
          </cell>
        </row>
        <row r="134">
          <cell r="D134" t="str">
            <v>psenv$</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row>
        <row r="138">
          <cell r="D138" t="str">
            <v>corr_h$</v>
          </cell>
          <cell r="E138">
            <v>18333900</v>
          </cell>
          <cell r="F138">
            <v>4765600</v>
          </cell>
          <cell r="G138">
            <v>8697900</v>
          </cell>
          <cell r="H138">
            <v>14144600</v>
          </cell>
          <cell r="Q138">
            <v>18333900</v>
          </cell>
          <cell r="R138">
            <v>23099500</v>
          </cell>
          <cell r="S138">
            <v>31797400</v>
          </cell>
          <cell r="T138">
            <v>45942000</v>
          </cell>
          <cell r="U138">
            <v>45942000</v>
          </cell>
          <cell r="V138">
            <v>45942000</v>
          </cell>
          <cell r="W138">
            <v>45942000</v>
          </cell>
          <cell r="X138">
            <v>45942000</v>
          </cell>
          <cell r="Y138">
            <v>45942000</v>
          </cell>
          <cell r="Z138">
            <v>45942000</v>
          </cell>
          <cell r="AA138">
            <v>45942000</v>
          </cell>
          <cell r="AB138">
            <v>45942000</v>
          </cell>
          <cell r="AC138">
            <v>31797400</v>
          </cell>
          <cell r="AD138">
            <v>14144600</v>
          </cell>
          <cell r="AE138">
            <v>0</v>
          </cell>
          <cell r="AF138">
            <v>0</v>
          </cell>
        </row>
        <row r="141">
          <cell r="D141" t="str">
            <v>cp_prod</v>
          </cell>
          <cell r="E141">
            <v>591.47599999999989</v>
          </cell>
          <cell r="F141">
            <v>536.69999999999993</v>
          </cell>
          <cell r="G141">
            <v>405.77800000000002</v>
          </cell>
          <cell r="H141">
            <v>0</v>
          </cell>
          <cell r="I141">
            <v>0</v>
          </cell>
          <cell r="J141">
            <v>0</v>
          </cell>
          <cell r="K141">
            <v>0</v>
          </cell>
          <cell r="L141">
            <v>0</v>
          </cell>
          <cell r="M141">
            <v>0</v>
          </cell>
          <cell r="N141">
            <v>0</v>
          </cell>
          <cell r="O141">
            <v>0</v>
          </cell>
          <cell r="P141">
            <v>0</v>
          </cell>
          <cell r="Q141">
            <v>591.47599999999989</v>
          </cell>
          <cell r="R141">
            <v>1128.1759999999999</v>
          </cell>
          <cell r="S141">
            <v>1533.954</v>
          </cell>
          <cell r="T141">
            <v>1533.954</v>
          </cell>
          <cell r="U141">
            <v>1533.954</v>
          </cell>
          <cell r="V141">
            <v>1533.954</v>
          </cell>
          <cell r="W141">
            <v>1533.954</v>
          </cell>
          <cell r="X141">
            <v>1533.954</v>
          </cell>
          <cell r="Y141">
            <v>1533.954</v>
          </cell>
          <cell r="Z141">
            <v>1533.954</v>
          </cell>
          <cell r="AA141">
            <v>1533.954</v>
          </cell>
          <cell r="AB141">
            <v>1533.954</v>
          </cell>
          <cell r="AC141">
            <v>1533.954</v>
          </cell>
          <cell r="AD141">
            <v>0</v>
          </cell>
          <cell r="AE141">
            <v>0</v>
          </cell>
          <cell r="AF141">
            <v>0</v>
          </cell>
        </row>
        <row r="144">
          <cell r="D144" t="str">
            <v>cnaprod</v>
          </cell>
          <cell r="E144">
            <v>324.46199999999999</v>
          </cell>
          <cell r="F144">
            <v>196.07400000000001</v>
          </cell>
          <cell r="G144">
            <v>182.75599999999997</v>
          </cell>
          <cell r="H144">
            <v>0</v>
          </cell>
          <cell r="I144">
            <v>0</v>
          </cell>
          <cell r="J144">
            <v>0</v>
          </cell>
          <cell r="K144">
            <v>0</v>
          </cell>
          <cell r="L144">
            <v>0</v>
          </cell>
          <cell r="M144">
            <v>0</v>
          </cell>
          <cell r="N144">
            <v>0</v>
          </cell>
          <cell r="O144">
            <v>0</v>
          </cell>
          <cell r="P144">
            <v>0</v>
          </cell>
          <cell r="Q144">
            <v>324.46199999999999</v>
          </cell>
          <cell r="R144">
            <v>520.53600000000006</v>
          </cell>
          <cell r="S144">
            <v>703.29200000000003</v>
          </cell>
          <cell r="T144">
            <v>703.29200000000003</v>
          </cell>
          <cell r="U144">
            <v>703.29200000000003</v>
          </cell>
          <cell r="V144">
            <v>703.29200000000003</v>
          </cell>
          <cell r="W144">
            <v>703.29200000000003</v>
          </cell>
          <cell r="X144">
            <v>703.29200000000003</v>
          </cell>
          <cell r="Y144">
            <v>703.29200000000003</v>
          </cell>
          <cell r="Z144">
            <v>703.29200000000003</v>
          </cell>
          <cell r="AA144">
            <v>703.29200000000003</v>
          </cell>
          <cell r="AB144">
            <v>703.29200000000003</v>
          </cell>
          <cell r="AC144">
            <v>703.29200000000003</v>
          </cell>
          <cell r="AD144">
            <v>0</v>
          </cell>
          <cell r="AE144">
            <v>0</v>
          </cell>
          <cell r="AF144">
            <v>0</v>
          </cell>
        </row>
      </sheetData>
      <sheetData sheetId="4"/>
      <sheetData sheetId="5"/>
      <sheetData sheetId="6"/>
      <sheetData sheetId="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_MReg"/>
      <sheetName val="MReg. mensal"/>
      <sheetName val="MReg. mensal (2)"/>
      <sheetName val="distrib07"/>
      <sheetName val="SENV"/>
      <sheetName val="DADBAL"/>
      <sheetName val="output1"/>
      <sheetName val="selectes"/>
      <sheetName val="selectes_distrib"/>
    </sheetNames>
    <sheetDataSet>
      <sheetData sheetId="0">
        <row r="9">
          <cell r="E9" t="str">
            <v>pro_l_rnt</v>
          </cell>
          <cell r="F9">
            <v>3076269449.0000005</v>
          </cell>
          <cell r="G9">
            <v>2514910187</v>
          </cell>
          <cell r="H9">
            <v>2152883564.0000005</v>
          </cell>
          <cell r="I9">
            <v>1917529360</v>
          </cell>
          <cell r="J9">
            <v>2294769909.9999995</v>
          </cell>
          <cell r="K9">
            <v>0</v>
          </cell>
          <cell r="L9">
            <v>0</v>
          </cell>
          <cell r="M9">
            <v>0</v>
          </cell>
          <cell r="N9">
            <v>0</v>
          </cell>
          <cell r="O9">
            <v>0</v>
          </cell>
          <cell r="P9">
            <v>0</v>
          </cell>
          <cell r="Q9">
            <v>0</v>
          </cell>
          <cell r="R9">
            <v>3076269449.0000005</v>
          </cell>
          <cell r="S9">
            <v>5591179636</v>
          </cell>
          <cell r="T9">
            <v>7744063200</v>
          </cell>
          <cell r="U9">
            <v>9661592560</v>
          </cell>
          <cell r="V9">
            <v>11956362470</v>
          </cell>
          <cell r="W9">
            <v>11956362470</v>
          </cell>
          <cell r="X9">
            <v>11956362470</v>
          </cell>
          <cell r="Y9">
            <v>11956362470</v>
          </cell>
          <cell r="Z9">
            <v>11956362470</v>
          </cell>
          <cell r="AA9">
            <v>11956362470</v>
          </cell>
          <cell r="AB9">
            <v>11956362470</v>
          </cell>
          <cell r="AC9">
            <v>11956362470</v>
          </cell>
        </row>
        <row r="10">
          <cell r="E10" t="str">
            <v>pro_edp_l_rnt</v>
          </cell>
          <cell r="F10">
            <v>2192693349.0000005</v>
          </cell>
          <cell r="G10">
            <v>1765553687</v>
          </cell>
          <cell r="H10">
            <v>1532315064.0000005</v>
          </cell>
          <cell r="I10">
            <v>1461278860</v>
          </cell>
          <cell r="J10">
            <v>1729705309.9999995</v>
          </cell>
          <cell r="K10">
            <v>0</v>
          </cell>
          <cell r="L10">
            <v>0</v>
          </cell>
          <cell r="M10">
            <v>0</v>
          </cell>
          <cell r="N10">
            <v>0</v>
          </cell>
          <cell r="O10">
            <v>0</v>
          </cell>
          <cell r="P10">
            <v>0</v>
          </cell>
          <cell r="Q10">
            <v>0</v>
          </cell>
          <cell r="R10">
            <v>2192693349.0000005</v>
          </cell>
          <cell r="S10">
            <v>3958247036.0000005</v>
          </cell>
          <cell r="T10">
            <v>5490562100.000001</v>
          </cell>
          <cell r="U10">
            <v>6951840960.000001</v>
          </cell>
          <cell r="V10">
            <v>8681546270</v>
          </cell>
          <cell r="W10">
            <v>8681546270</v>
          </cell>
          <cell r="X10">
            <v>8681546270</v>
          </cell>
          <cell r="Y10">
            <v>8681546270</v>
          </cell>
          <cell r="Z10">
            <v>8681546270</v>
          </cell>
          <cell r="AA10">
            <v>8681546270</v>
          </cell>
          <cell r="AB10">
            <v>8681546270</v>
          </cell>
          <cell r="AC10">
            <v>8681546270</v>
          </cell>
        </row>
        <row r="11">
          <cell r="E11" t="str">
            <v>pro_cpg</v>
          </cell>
          <cell r="F11">
            <v>399460700</v>
          </cell>
          <cell r="G11">
            <v>334263500</v>
          </cell>
          <cell r="H11">
            <v>243980000</v>
          </cell>
          <cell r="I11">
            <v>126867500</v>
          </cell>
          <cell r="J11">
            <v>27285500</v>
          </cell>
          <cell r="K11">
            <v>0</v>
          </cell>
          <cell r="L11">
            <v>0</v>
          </cell>
          <cell r="M11">
            <v>0</v>
          </cell>
          <cell r="N11">
            <v>0</v>
          </cell>
          <cell r="O11">
            <v>0</v>
          </cell>
          <cell r="P11">
            <v>0</v>
          </cell>
          <cell r="Q11">
            <v>0</v>
          </cell>
          <cell r="R11">
            <v>399460700</v>
          </cell>
          <cell r="S11">
            <v>733724200</v>
          </cell>
          <cell r="T11">
            <v>977704200</v>
          </cell>
          <cell r="U11">
            <v>1104571700</v>
          </cell>
          <cell r="V11">
            <v>1131857200</v>
          </cell>
          <cell r="W11">
            <v>1131857200</v>
          </cell>
          <cell r="X11">
            <v>1131857200</v>
          </cell>
          <cell r="Y11">
            <v>1131857200</v>
          </cell>
          <cell r="Z11">
            <v>1131857200</v>
          </cell>
          <cell r="AA11">
            <v>1131857200</v>
          </cell>
          <cell r="AB11">
            <v>1131857200</v>
          </cell>
          <cell r="AC11">
            <v>1131857200</v>
          </cell>
        </row>
        <row r="12">
          <cell r="E12" t="str">
            <v>pro_ctg</v>
          </cell>
          <cell r="F12">
            <v>484115400</v>
          </cell>
          <cell r="G12">
            <v>415093000</v>
          </cell>
          <cell r="H12">
            <v>376588500</v>
          </cell>
          <cell r="I12">
            <v>329383000</v>
          </cell>
          <cell r="J12">
            <v>537779100</v>
          </cell>
          <cell r="K12">
            <v>0</v>
          </cell>
          <cell r="L12">
            <v>0</v>
          </cell>
          <cell r="M12">
            <v>0</v>
          </cell>
          <cell r="N12">
            <v>0</v>
          </cell>
          <cell r="O12">
            <v>0</v>
          </cell>
          <cell r="P12">
            <v>0</v>
          </cell>
          <cell r="Q12">
            <v>0</v>
          </cell>
          <cell r="R12">
            <v>484115400</v>
          </cell>
          <cell r="S12">
            <v>899208400</v>
          </cell>
          <cell r="T12">
            <v>1275796900</v>
          </cell>
          <cell r="U12">
            <v>1605179900</v>
          </cell>
          <cell r="V12">
            <v>2142959000</v>
          </cell>
          <cell r="W12">
            <v>2142959000</v>
          </cell>
          <cell r="X12">
            <v>2142959000</v>
          </cell>
          <cell r="Y12">
            <v>2142959000</v>
          </cell>
          <cell r="Z12">
            <v>2142959000</v>
          </cell>
          <cell r="AA12">
            <v>2142959000</v>
          </cell>
          <cell r="AB12">
            <v>2142959000</v>
          </cell>
          <cell r="AC12">
            <v>2142959000</v>
          </cell>
        </row>
        <row r="14">
          <cell r="E14" t="str">
            <v>pro_edp_l_edis</v>
          </cell>
          <cell r="F14">
            <v>78094454</v>
          </cell>
          <cell r="G14">
            <v>46990048</v>
          </cell>
          <cell r="H14">
            <v>36880584</v>
          </cell>
          <cell r="I14">
            <v>130489953</v>
          </cell>
          <cell r="J14" t="e">
            <v>#N/A</v>
          </cell>
          <cell r="K14" t="e">
            <v>#N/A</v>
          </cell>
          <cell r="L14" t="e">
            <v>#N/A</v>
          </cell>
          <cell r="M14" t="e">
            <v>#N/A</v>
          </cell>
          <cell r="N14" t="e">
            <v>#N/A</v>
          </cell>
          <cell r="O14" t="e">
            <v>#N/A</v>
          </cell>
          <cell r="P14" t="e">
            <v>#N/A</v>
          </cell>
          <cell r="Q14" t="e">
            <v>#N/A</v>
          </cell>
          <cell r="R14">
            <v>78094454</v>
          </cell>
          <cell r="S14">
            <v>125084502</v>
          </cell>
          <cell r="T14">
            <v>161965086</v>
          </cell>
          <cell r="U14">
            <v>292455039</v>
          </cell>
          <cell r="V14" t="e">
            <v>#N/A</v>
          </cell>
          <cell r="W14" t="e">
            <v>#N/A</v>
          </cell>
          <cell r="X14" t="e">
            <v>#N/A</v>
          </cell>
          <cell r="Y14" t="e">
            <v>#N/A</v>
          </cell>
          <cell r="Z14" t="e">
            <v>#N/A</v>
          </cell>
          <cell r="AA14" t="e">
            <v>#N/A</v>
          </cell>
          <cell r="AB14" t="e">
            <v>#N/A</v>
          </cell>
          <cell r="AC14" t="e">
            <v>#N/A</v>
          </cell>
        </row>
        <row r="15">
          <cell r="F15">
            <v>20670290</v>
          </cell>
          <cell r="G15">
            <v>13730530</v>
          </cell>
          <cell r="H15">
            <v>12270000</v>
          </cell>
          <cell r="I15">
            <v>45155020</v>
          </cell>
          <cell r="J15">
            <v>36413800</v>
          </cell>
          <cell r="K15">
            <v>0</v>
          </cell>
          <cell r="L15">
            <v>0</v>
          </cell>
          <cell r="M15">
            <v>0</v>
          </cell>
          <cell r="N15">
            <v>0</v>
          </cell>
          <cell r="O15">
            <v>0</v>
          </cell>
          <cell r="P15">
            <v>0</v>
          </cell>
          <cell r="Q15">
            <v>0</v>
          </cell>
          <cell r="R15">
            <v>20670290</v>
          </cell>
          <cell r="S15">
            <v>34400820</v>
          </cell>
          <cell r="T15">
            <v>46670820</v>
          </cell>
          <cell r="U15">
            <v>91825840</v>
          </cell>
          <cell r="V15">
            <v>128239640</v>
          </cell>
          <cell r="W15">
            <v>128239640</v>
          </cell>
          <cell r="X15">
            <v>128239640</v>
          </cell>
          <cell r="Y15">
            <v>128239640</v>
          </cell>
          <cell r="Z15">
            <v>128239640</v>
          </cell>
          <cell r="AA15">
            <v>128239640</v>
          </cell>
          <cell r="AB15">
            <v>128239640</v>
          </cell>
          <cell r="AC15">
            <v>128239640</v>
          </cell>
        </row>
        <row r="16">
          <cell r="F16">
            <v>5277200</v>
          </cell>
          <cell r="G16">
            <v>2901320</v>
          </cell>
          <cell r="H16">
            <v>1252270</v>
          </cell>
          <cell r="I16">
            <v>4750540</v>
          </cell>
          <cell r="J16">
            <v>5802630</v>
          </cell>
          <cell r="K16">
            <v>0</v>
          </cell>
          <cell r="L16">
            <v>0</v>
          </cell>
          <cell r="M16">
            <v>0</v>
          </cell>
          <cell r="N16">
            <v>0</v>
          </cell>
          <cell r="O16">
            <v>0</v>
          </cell>
          <cell r="P16">
            <v>0</v>
          </cell>
          <cell r="Q16">
            <v>0</v>
          </cell>
          <cell r="R16">
            <v>5277200</v>
          </cell>
          <cell r="S16">
            <v>8178520</v>
          </cell>
          <cell r="T16">
            <v>9430790</v>
          </cell>
          <cell r="U16">
            <v>14181330</v>
          </cell>
          <cell r="V16">
            <v>19983960</v>
          </cell>
          <cell r="W16">
            <v>19983960</v>
          </cell>
          <cell r="X16">
            <v>19983960</v>
          </cell>
          <cell r="Y16">
            <v>19983960</v>
          </cell>
          <cell r="Z16">
            <v>19983960</v>
          </cell>
          <cell r="AA16">
            <v>19983960</v>
          </cell>
          <cell r="AB16">
            <v>19983960</v>
          </cell>
          <cell r="AC16">
            <v>19983960</v>
          </cell>
        </row>
        <row r="17">
          <cell r="F17">
            <v>2271830</v>
          </cell>
          <cell r="G17">
            <v>1316020</v>
          </cell>
          <cell r="H17">
            <v>1204510</v>
          </cell>
          <cell r="I17">
            <v>5099760</v>
          </cell>
          <cell r="J17">
            <v>1880750</v>
          </cell>
          <cell r="K17">
            <v>0</v>
          </cell>
          <cell r="L17">
            <v>0</v>
          </cell>
          <cell r="M17">
            <v>0</v>
          </cell>
          <cell r="N17">
            <v>0</v>
          </cell>
          <cell r="O17">
            <v>0</v>
          </cell>
          <cell r="P17">
            <v>0</v>
          </cell>
          <cell r="Q17">
            <v>0</v>
          </cell>
          <cell r="R17">
            <v>2271830</v>
          </cell>
          <cell r="S17">
            <v>3587850</v>
          </cell>
          <cell r="T17">
            <v>4792360</v>
          </cell>
          <cell r="U17">
            <v>9892120</v>
          </cell>
          <cell r="V17">
            <v>11772870</v>
          </cell>
          <cell r="W17">
            <v>11772870</v>
          </cell>
          <cell r="X17">
            <v>11772870</v>
          </cell>
          <cell r="Y17">
            <v>11772870</v>
          </cell>
          <cell r="Z17">
            <v>11772870</v>
          </cell>
          <cell r="AA17">
            <v>11772870</v>
          </cell>
          <cell r="AB17">
            <v>11772870</v>
          </cell>
          <cell r="AC17">
            <v>11772870</v>
          </cell>
        </row>
        <row r="18">
          <cell r="F18">
            <v>0</v>
          </cell>
          <cell r="G18">
            <v>1478390</v>
          </cell>
          <cell r="H18">
            <v>950110</v>
          </cell>
          <cell r="I18">
            <v>6373980</v>
          </cell>
          <cell r="J18">
            <v>4231510</v>
          </cell>
          <cell r="K18">
            <v>0</v>
          </cell>
          <cell r="L18">
            <v>0</v>
          </cell>
          <cell r="M18">
            <v>0</v>
          </cell>
          <cell r="N18">
            <v>0</v>
          </cell>
          <cell r="O18">
            <v>0</v>
          </cell>
          <cell r="P18">
            <v>0</v>
          </cell>
          <cell r="Q18">
            <v>0</v>
          </cell>
          <cell r="R18">
            <v>0</v>
          </cell>
          <cell r="S18">
            <v>1478390</v>
          </cell>
          <cell r="T18">
            <v>2428500</v>
          </cell>
          <cell r="U18">
            <v>8802480</v>
          </cell>
          <cell r="V18">
            <v>13033990</v>
          </cell>
          <cell r="W18">
            <v>13033990</v>
          </cell>
          <cell r="X18">
            <v>13033990</v>
          </cell>
          <cell r="Y18">
            <v>13033990</v>
          </cell>
          <cell r="Z18">
            <v>13033990</v>
          </cell>
          <cell r="AA18">
            <v>13033990</v>
          </cell>
          <cell r="AB18">
            <v>13033990</v>
          </cell>
          <cell r="AC18">
            <v>13033990</v>
          </cell>
        </row>
        <row r="19">
          <cell r="F19">
            <v>8532510</v>
          </cell>
          <cell r="G19">
            <v>8021680</v>
          </cell>
          <cell r="H19">
            <v>8372030.0000000009</v>
          </cell>
          <cell r="I19">
            <v>7535690</v>
          </cell>
          <cell r="J19">
            <v>8516220</v>
          </cell>
          <cell r="K19">
            <v>0</v>
          </cell>
          <cell r="L19">
            <v>0</v>
          </cell>
          <cell r="M19">
            <v>0</v>
          </cell>
          <cell r="N19">
            <v>0</v>
          </cell>
          <cell r="O19">
            <v>0</v>
          </cell>
          <cell r="P19">
            <v>0</v>
          </cell>
          <cell r="Q19">
            <v>0</v>
          </cell>
          <cell r="R19">
            <v>8532510</v>
          </cell>
          <cell r="S19">
            <v>16554190</v>
          </cell>
          <cell r="T19">
            <v>24926220</v>
          </cell>
          <cell r="U19">
            <v>32461910</v>
          </cell>
          <cell r="V19">
            <v>40978130</v>
          </cell>
          <cell r="W19">
            <v>40978130</v>
          </cell>
          <cell r="X19">
            <v>40978130</v>
          </cell>
          <cell r="Y19">
            <v>40978130</v>
          </cell>
          <cell r="Z19">
            <v>40978130</v>
          </cell>
          <cell r="AA19">
            <v>40978130</v>
          </cell>
          <cell r="AB19">
            <v>40978130</v>
          </cell>
          <cell r="AC19">
            <v>40978130</v>
          </cell>
        </row>
        <row r="20">
          <cell r="F20">
            <v>4452630</v>
          </cell>
          <cell r="G20">
            <v>4759380</v>
          </cell>
          <cell r="H20">
            <v>1834790</v>
          </cell>
          <cell r="I20">
            <v>9059860</v>
          </cell>
          <cell r="J20">
            <v>1056400</v>
          </cell>
          <cell r="K20">
            <v>0</v>
          </cell>
          <cell r="L20">
            <v>0</v>
          </cell>
          <cell r="M20">
            <v>0</v>
          </cell>
          <cell r="N20">
            <v>0</v>
          </cell>
          <cell r="O20">
            <v>0</v>
          </cell>
          <cell r="P20">
            <v>0</v>
          </cell>
          <cell r="Q20">
            <v>0</v>
          </cell>
          <cell r="R20">
            <v>4452630</v>
          </cell>
          <cell r="S20">
            <v>9212010</v>
          </cell>
          <cell r="T20">
            <v>11046800</v>
          </cell>
          <cell r="U20">
            <v>20106660</v>
          </cell>
          <cell r="V20">
            <v>21163060</v>
          </cell>
          <cell r="W20">
            <v>21163060</v>
          </cell>
          <cell r="X20">
            <v>21163060</v>
          </cell>
          <cell r="Y20">
            <v>21163060</v>
          </cell>
          <cell r="Z20">
            <v>21163060</v>
          </cell>
          <cell r="AA20">
            <v>21163060</v>
          </cell>
          <cell r="AB20">
            <v>21163060</v>
          </cell>
          <cell r="AC20">
            <v>21163060</v>
          </cell>
        </row>
        <row r="21">
          <cell r="F21">
            <v>36889994</v>
          </cell>
          <cell r="G21">
            <v>14782728</v>
          </cell>
          <cell r="H21">
            <v>10996874</v>
          </cell>
          <cell r="I21">
            <v>52515103</v>
          </cell>
          <cell r="J21" t="e">
            <v>#N/A</v>
          </cell>
          <cell r="K21" t="e">
            <v>#N/A</v>
          </cell>
          <cell r="L21" t="e">
            <v>#N/A</v>
          </cell>
          <cell r="M21" t="e">
            <v>#N/A</v>
          </cell>
          <cell r="N21" t="e">
            <v>#N/A</v>
          </cell>
          <cell r="O21" t="e">
            <v>#N/A</v>
          </cell>
          <cell r="P21" t="e">
            <v>#N/A</v>
          </cell>
          <cell r="Q21" t="e">
            <v>#N/A</v>
          </cell>
          <cell r="R21">
            <v>36889994</v>
          </cell>
          <cell r="S21">
            <v>51672722</v>
          </cell>
          <cell r="T21">
            <v>62669596</v>
          </cell>
          <cell r="U21">
            <v>115184699</v>
          </cell>
          <cell r="V21" t="e">
            <v>#N/A</v>
          </cell>
          <cell r="W21" t="e">
            <v>#N/A</v>
          </cell>
          <cell r="X21" t="e">
            <v>#N/A</v>
          </cell>
          <cell r="Y21" t="e">
            <v>#N/A</v>
          </cell>
          <cell r="Z21" t="e">
            <v>#N/A</v>
          </cell>
          <cell r="AA21" t="e">
            <v>#N/A</v>
          </cell>
          <cell r="AB21" t="e">
            <v>#N/A</v>
          </cell>
          <cell r="AC21" t="e">
            <v>#N/A</v>
          </cell>
        </row>
        <row r="23">
          <cell r="E23" t="str">
            <v>pre_l_rnt</v>
          </cell>
          <cell r="F23">
            <v>118853810</v>
          </cell>
          <cell r="G23">
            <v>166062740</v>
          </cell>
          <cell r="H23">
            <v>213374740</v>
          </cell>
          <cell r="I23">
            <v>181442190</v>
          </cell>
          <cell r="J23">
            <v>116059200</v>
          </cell>
          <cell r="K23">
            <v>0</v>
          </cell>
          <cell r="L23">
            <v>0</v>
          </cell>
          <cell r="M23">
            <v>0</v>
          </cell>
          <cell r="N23">
            <v>0</v>
          </cell>
          <cell r="O23">
            <v>0</v>
          </cell>
          <cell r="P23">
            <v>0</v>
          </cell>
          <cell r="Q23">
            <v>0</v>
          </cell>
          <cell r="R23">
            <v>118853810</v>
          </cell>
          <cell r="S23">
            <v>284916550</v>
          </cell>
          <cell r="T23">
            <v>498291290</v>
          </cell>
          <cell r="U23">
            <v>679733480</v>
          </cell>
          <cell r="V23">
            <v>795792680</v>
          </cell>
          <cell r="W23">
            <v>795792680</v>
          </cell>
          <cell r="X23">
            <v>795792680</v>
          </cell>
          <cell r="Y23">
            <v>795792680</v>
          </cell>
          <cell r="Z23">
            <v>795792680</v>
          </cell>
          <cell r="AA23">
            <v>795792680</v>
          </cell>
          <cell r="AB23">
            <v>795792680</v>
          </cell>
          <cell r="AC23">
            <v>795792680</v>
          </cell>
        </row>
        <row r="25">
          <cell r="E25" t="str">
            <v>imp_rnt</v>
          </cell>
          <cell r="F25">
            <v>878660500</v>
          </cell>
          <cell r="G25">
            <v>844636500</v>
          </cell>
          <cell r="H25">
            <v>1065617600</v>
          </cell>
          <cell r="I25">
            <v>946933600</v>
          </cell>
          <cell r="J25">
            <v>849914300</v>
          </cell>
          <cell r="K25" t="e">
            <v>#N/A</v>
          </cell>
          <cell r="L25" t="e">
            <v>#N/A</v>
          </cell>
          <cell r="M25" t="e">
            <v>#N/A</v>
          </cell>
          <cell r="N25" t="e">
            <v>#N/A</v>
          </cell>
          <cell r="O25" t="e">
            <v>#N/A</v>
          </cell>
          <cell r="P25" t="e">
            <v>#N/A</v>
          </cell>
          <cell r="Q25" t="e">
            <v>#N/A</v>
          </cell>
          <cell r="R25">
            <v>878660500</v>
          </cell>
          <cell r="S25">
            <v>1723297000</v>
          </cell>
          <cell r="T25">
            <v>2788914600</v>
          </cell>
          <cell r="U25">
            <v>3735848200</v>
          </cell>
          <cell r="V25">
            <v>4585762500</v>
          </cell>
          <cell r="W25" t="e">
            <v>#N/A</v>
          </cell>
          <cell r="X25" t="e">
            <v>#N/A</v>
          </cell>
          <cell r="Y25" t="e">
            <v>#N/A</v>
          </cell>
          <cell r="Z25" t="e">
            <v>#N/A</v>
          </cell>
          <cell r="AA25" t="e">
            <v>#N/A</v>
          </cell>
          <cell r="AB25" t="e">
            <v>#N/A</v>
          </cell>
          <cell r="AC25" t="e">
            <v>#N/A</v>
          </cell>
        </row>
        <row r="26">
          <cell r="F26">
            <v>894390700</v>
          </cell>
          <cell r="G26">
            <v>858366000</v>
          </cell>
          <cell r="H26">
            <v>1078947600</v>
          </cell>
          <cell r="I26">
            <v>958756800</v>
          </cell>
          <cell r="J26">
            <v>853973200</v>
          </cell>
          <cell r="K26" t="e">
            <v>#N/A</v>
          </cell>
          <cell r="L26" t="e">
            <v>#N/A</v>
          </cell>
          <cell r="M26" t="e">
            <v>#N/A</v>
          </cell>
          <cell r="N26" t="e">
            <v>#N/A</v>
          </cell>
          <cell r="O26" t="e">
            <v>#N/A</v>
          </cell>
          <cell r="P26" t="e">
            <v>#N/A</v>
          </cell>
          <cell r="Q26" t="e">
            <v>#N/A</v>
          </cell>
          <cell r="R26">
            <v>894390700</v>
          </cell>
          <cell r="S26">
            <v>1752756700</v>
          </cell>
          <cell r="T26">
            <v>2831704300</v>
          </cell>
          <cell r="U26">
            <v>3790461100</v>
          </cell>
          <cell r="V26">
            <v>4644434300</v>
          </cell>
          <cell r="W26" t="e">
            <v>#N/A</v>
          </cell>
          <cell r="X26" t="e">
            <v>#N/A</v>
          </cell>
          <cell r="Y26" t="e">
            <v>#N/A</v>
          </cell>
          <cell r="Z26" t="e">
            <v>#N/A</v>
          </cell>
          <cell r="AA26" t="e">
            <v>#N/A</v>
          </cell>
          <cell r="AB26" t="e">
            <v>#N/A</v>
          </cell>
          <cell r="AC26" t="e">
            <v>#N/A</v>
          </cell>
        </row>
        <row r="27">
          <cell r="E27" t="str">
            <v>iebimp</v>
          </cell>
          <cell r="F27">
            <v>15730200</v>
          </cell>
          <cell r="G27">
            <v>13729500</v>
          </cell>
          <cell r="H27">
            <v>13330000</v>
          </cell>
          <cell r="I27">
            <v>11823200</v>
          </cell>
          <cell r="J27">
            <v>4058900</v>
          </cell>
          <cell r="K27">
            <v>0</v>
          </cell>
          <cell r="L27" t="e">
            <v>#N/A</v>
          </cell>
          <cell r="M27" t="e">
            <v>#N/A</v>
          </cell>
          <cell r="N27" t="e">
            <v>#N/A</v>
          </cell>
          <cell r="O27" t="e">
            <v>#N/A</v>
          </cell>
          <cell r="P27" t="e">
            <v>#N/A</v>
          </cell>
          <cell r="Q27" t="e">
            <v>#N/A</v>
          </cell>
          <cell r="R27">
            <v>15730200</v>
          </cell>
          <cell r="S27">
            <v>29459700</v>
          </cell>
          <cell r="T27">
            <v>42789700</v>
          </cell>
          <cell r="U27">
            <v>54612900</v>
          </cell>
          <cell r="V27">
            <v>58671800</v>
          </cell>
          <cell r="W27">
            <v>58671800</v>
          </cell>
          <cell r="X27" t="e">
            <v>#N/A</v>
          </cell>
          <cell r="Y27" t="e">
            <v>#N/A</v>
          </cell>
          <cell r="Z27" t="e">
            <v>#N/A</v>
          </cell>
          <cell r="AA27" t="e">
            <v>#N/A</v>
          </cell>
          <cell r="AB27" t="e">
            <v>#N/A</v>
          </cell>
          <cell r="AC27" t="e">
            <v>#N/A</v>
          </cell>
        </row>
        <row r="28">
          <cell r="E28" t="str">
            <v>imp_programa</v>
          </cell>
          <cell r="F28">
            <v>719687000</v>
          </cell>
          <cell r="G28">
            <v>784672000</v>
          </cell>
          <cell r="H28">
            <v>1041693000</v>
          </cell>
          <cell r="I28">
            <v>900111000</v>
          </cell>
          <cell r="J28">
            <v>773773000</v>
          </cell>
          <cell r="K28">
            <v>170954000</v>
          </cell>
          <cell r="L28">
            <v>0</v>
          </cell>
          <cell r="M28">
            <v>0</v>
          </cell>
          <cell r="N28">
            <v>0</v>
          </cell>
          <cell r="O28">
            <v>0</v>
          </cell>
          <cell r="P28">
            <v>0</v>
          </cell>
          <cell r="Q28">
            <v>0</v>
          </cell>
          <cell r="R28">
            <v>719687000</v>
          </cell>
          <cell r="S28">
            <v>1504359000</v>
          </cell>
          <cell r="T28">
            <v>2546052000</v>
          </cell>
          <cell r="U28">
            <v>3446163000</v>
          </cell>
          <cell r="V28">
            <v>4219936000</v>
          </cell>
          <cell r="W28">
            <v>4390890000</v>
          </cell>
          <cell r="X28">
            <v>4390890000</v>
          </cell>
          <cell r="Y28">
            <v>4390890000</v>
          </cell>
          <cell r="Z28">
            <v>4390890000</v>
          </cell>
          <cell r="AA28">
            <v>4390890000</v>
          </cell>
          <cell r="AB28">
            <v>4390890000</v>
          </cell>
          <cell r="AC28">
            <v>4390890000</v>
          </cell>
        </row>
        <row r="29">
          <cell r="F29">
            <v>174276700</v>
          </cell>
          <cell r="G29">
            <v>74487500</v>
          </cell>
          <cell r="H29">
            <v>37673900</v>
          </cell>
          <cell r="I29">
            <v>59347000</v>
          </cell>
          <cell r="J29">
            <v>79602100</v>
          </cell>
          <cell r="K29">
            <v>0</v>
          </cell>
          <cell r="L29">
            <v>0</v>
          </cell>
          <cell r="M29">
            <v>0</v>
          </cell>
          <cell r="N29">
            <v>0</v>
          </cell>
          <cell r="O29">
            <v>0</v>
          </cell>
          <cell r="P29">
            <v>0</v>
          </cell>
          <cell r="Q29">
            <v>0</v>
          </cell>
          <cell r="R29">
            <v>174276700</v>
          </cell>
          <cell r="S29">
            <v>248764200</v>
          </cell>
          <cell r="T29">
            <v>286438100</v>
          </cell>
          <cell r="U29">
            <v>345785100</v>
          </cell>
          <cell r="V29">
            <v>425387200</v>
          </cell>
          <cell r="W29">
            <v>425387200</v>
          </cell>
          <cell r="X29">
            <v>425387200</v>
          </cell>
          <cell r="Y29">
            <v>425387200</v>
          </cell>
          <cell r="Z29">
            <v>425387200</v>
          </cell>
          <cell r="AA29">
            <v>425387200</v>
          </cell>
          <cell r="AB29">
            <v>425387200</v>
          </cell>
          <cell r="AC29">
            <v>425387200</v>
          </cell>
        </row>
        <row r="36">
          <cell r="E36" t="str">
            <v>rnt_para_cmat</v>
          </cell>
          <cell r="F36">
            <v>145261725</v>
          </cell>
          <cell r="G36">
            <v>130699606</v>
          </cell>
          <cell r="H36">
            <v>147442384</v>
          </cell>
          <cell r="I36">
            <v>153339779</v>
          </cell>
          <cell r="J36" t="e">
            <v>#N/A</v>
          </cell>
          <cell r="K36" t="e">
            <v>#N/A</v>
          </cell>
          <cell r="L36" t="e">
            <v>#N/A</v>
          </cell>
          <cell r="M36" t="e">
            <v>#N/A</v>
          </cell>
          <cell r="N36" t="e">
            <v>#N/A</v>
          </cell>
          <cell r="O36" t="e">
            <v>#N/A</v>
          </cell>
          <cell r="P36" t="e">
            <v>#N/A</v>
          </cell>
          <cell r="Q36" t="e">
            <v>#N/A</v>
          </cell>
          <cell r="R36">
            <v>145261725</v>
          </cell>
          <cell r="S36">
            <v>275961331</v>
          </cell>
          <cell r="T36">
            <v>423403715</v>
          </cell>
          <cell r="U36">
            <v>576743494</v>
          </cell>
          <cell r="V36" t="e">
            <v>#N/A</v>
          </cell>
          <cell r="W36" t="e">
            <v>#N/A</v>
          </cell>
          <cell r="X36" t="e">
            <v>#N/A</v>
          </cell>
          <cell r="Y36" t="e">
            <v>#N/A</v>
          </cell>
          <cell r="Z36" t="e">
            <v>#N/A</v>
          </cell>
          <cell r="AA36" t="e">
            <v>#N/A</v>
          </cell>
          <cell r="AB36" t="e">
            <v>#N/A</v>
          </cell>
          <cell r="AC36" t="e">
            <v>#N/A</v>
          </cell>
        </row>
        <row r="37">
          <cell r="E37" t="str">
            <v>sub_pro(rprd)_pre_l_edis</v>
          </cell>
          <cell r="F37">
            <v>4442614688</v>
          </cell>
          <cell r="G37">
            <v>4095190324</v>
          </cell>
          <cell r="H37">
            <v>4085258257</v>
          </cell>
          <cell r="I37">
            <v>3855438170</v>
          </cell>
          <cell r="J37" t="e">
            <v>#N/A</v>
          </cell>
          <cell r="K37" t="e">
            <v>#N/A</v>
          </cell>
          <cell r="L37" t="e">
            <v>#N/A</v>
          </cell>
          <cell r="M37" t="e">
            <v>#N/A</v>
          </cell>
          <cell r="N37" t="e">
            <v>#N/A</v>
          </cell>
          <cell r="O37" t="e">
            <v>#N/A</v>
          </cell>
          <cell r="P37" t="e">
            <v>#N/A</v>
          </cell>
          <cell r="Q37" t="e">
            <v>#N/A</v>
          </cell>
          <cell r="R37">
            <v>4442614688</v>
          </cell>
          <cell r="S37">
            <v>8537805012</v>
          </cell>
          <cell r="T37">
            <v>12623063269</v>
          </cell>
          <cell r="U37">
            <v>16478501439</v>
          </cell>
          <cell r="V37" t="e">
            <v>#N/A</v>
          </cell>
          <cell r="W37" t="e">
            <v>#N/A</v>
          </cell>
          <cell r="X37" t="e">
            <v>#N/A</v>
          </cell>
          <cell r="Y37" t="e">
            <v>#N/A</v>
          </cell>
          <cell r="Z37" t="e">
            <v>#N/A</v>
          </cell>
          <cell r="AA37" t="e">
            <v>#N/A</v>
          </cell>
          <cell r="AB37" t="e">
            <v>#N/A</v>
          </cell>
          <cell r="AC37" t="e">
            <v>#N/A</v>
          </cell>
        </row>
        <row r="38">
          <cell r="F38">
            <v>3594098481</v>
          </cell>
          <cell r="G38">
            <v>3177337580</v>
          </cell>
          <cell r="H38">
            <v>3141448547</v>
          </cell>
          <cell r="I38">
            <v>2743378793</v>
          </cell>
          <cell r="J38" t="e">
            <v>#N/A</v>
          </cell>
          <cell r="K38" t="e">
            <v>#N/A</v>
          </cell>
          <cell r="L38" t="e">
            <v>#N/A</v>
          </cell>
          <cell r="M38" t="e">
            <v>#N/A</v>
          </cell>
          <cell r="N38" t="e">
            <v>#N/A</v>
          </cell>
          <cell r="O38" t="e">
            <v>#N/A</v>
          </cell>
          <cell r="P38" t="e">
            <v>#N/A</v>
          </cell>
          <cell r="Q38" t="e">
            <v>#N/A</v>
          </cell>
          <cell r="R38">
            <v>3594098481</v>
          </cell>
          <cell r="S38">
            <v>6771436061</v>
          </cell>
          <cell r="T38">
            <v>9912884608</v>
          </cell>
          <cell r="U38">
            <v>12656263401</v>
          </cell>
          <cell r="V38" t="e">
            <v>#N/A</v>
          </cell>
          <cell r="W38" t="e">
            <v>#N/A</v>
          </cell>
          <cell r="X38" t="e">
            <v>#N/A</v>
          </cell>
          <cell r="Y38" t="e">
            <v>#N/A</v>
          </cell>
          <cell r="Z38" t="e">
            <v>#N/A</v>
          </cell>
          <cell r="AA38" t="e">
            <v>#N/A</v>
          </cell>
          <cell r="AB38" t="e">
            <v>#N/A</v>
          </cell>
          <cell r="AC38" t="e">
            <v>#N/A</v>
          </cell>
        </row>
        <row r="39">
          <cell r="F39">
            <v>78084964</v>
          </cell>
          <cell r="G39">
            <v>46978608</v>
          </cell>
          <cell r="H39">
            <v>36867704</v>
          </cell>
          <cell r="I39">
            <v>130451473</v>
          </cell>
          <cell r="J39" t="e">
            <v>#N/A</v>
          </cell>
          <cell r="K39" t="e">
            <v>#N/A</v>
          </cell>
          <cell r="L39" t="e">
            <v>#N/A</v>
          </cell>
          <cell r="M39" t="e">
            <v>#N/A</v>
          </cell>
          <cell r="N39" t="e">
            <v>#N/A</v>
          </cell>
          <cell r="O39" t="e">
            <v>#N/A</v>
          </cell>
          <cell r="P39" t="e">
            <v>#N/A</v>
          </cell>
          <cell r="Q39" t="e">
            <v>#N/A</v>
          </cell>
          <cell r="R39">
            <v>78084964</v>
          </cell>
          <cell r="S39">
            <v>125063572</v>
          </cell>
          <cell r="T39">
            <v>161931276</v>
          </cell>
          <cell r="U39">
            <v>292382749</v>
          </cell>
          <cell r="V39" t="e">
            <v>#N/A</v>
          </cell>
          <cell r="W39" t="e">
            <v>#N/A</v>
          </cell>
          <cell r="X39" t="e">
            <v>#N/A</v>
          </cell>
          <cell r="Y39" t="e">
            <v>#N/A</v>
          </cell>
          <cell r="Z39" t="e">
            <v>#N/A</v>
          </cell>
          <cell r="AA39" t="e">
            <v>#N/A</v>
          </cell>
          <cell r="AB39" t="e">
            <v>#N/A</v>
          </cell>
          <cell r="AC39" t="e">
            <v>#N/A</v>
          </cell>
        </row>
        <row r="40">
          <cell r="F40">
            <v>41194970</v>
          </cell>
          <cell r="G40">
            <v>32195880</v>
          </cell>
          <cell r="H40">
            <v>25870830</v>
          </cell>
          <cell r="I40">
            <v>77936370</v>
          </cell>
          <cell r="J40" t="e">
            <v>#N/A</v>
          </cell>
          <cell r="K40" t="e">
            <v>#N/A</v>
          </cell>
          <cell r="L40" t="e">
            <v>#N/A</v>
          </cell>
          <cell r="M40" t="e">
            <v>#N/A</v>
          </cell>
          <cell r="N40" t="e">
            <v>#N/A</v>
          </cell>
          <cell r="O40" t="e">
            <v>#N/A</v>
          </cell>
          <cell r="P40" t="e">
            <v>#N/A</v>
          </cell>
          <cell r="Q40" t="e">
            <v>#N/A</v>
          </cell>
          <cell r="R40">
            <v>41194970</v>
          </cell>
          <cell r="S40">
            <v>73390850</v>
          </cell>
          <cell r="T40">
            <v>99261680</v>
          </cell>
          <cell r="U40">
            <v>177198050</v>
          </cell>
          <cell r="V40" t="e">
            <v>#N/A</v>
          </cell>
          <cell r="W40" t="e">
            <v>#N/A</v>
          </cell>
          <cell r="X40" t="e">
            <v>#N/A</v>
          </cell>
          <cell r="Y40" t="e">
            <v>#N/A</v>
          </cell>
          <cell r="Z40" t="e">
            <v>#N/A</v>
          </cell>
          <cell r="AA40" t="e">
            <v>#N/A</v>
          </cell>
          <cell r="AB40" t="e">
            <v>#N/A</v>
          </cell>
          <cell r="AC40" t="e">
            <v>#N/A</v>
          </cell>
        </row>
        <row r="41">
          <cell r="F41">
            <v>36889994</v>
          </cell>
          <cell r="G41">
            <v>14782728</v>
          </cell>
          <cell r="H41">
            <v>10996874</v>
          </cell>
          <cell r="I41">
            <v>52515103</v>
          </cell>
          <cell r="J41" t="e">
            <v>#N/A</v>
          </cell>
          <cell r="K41" t="e">
            <v>#N/A</v>
          </cell>
          <cell r="L41" t="e">
            <v>#N/A</v>
          </cell>
          <cell r="M41" t="e">
            <v>#N/A</v>
          </cell>
          <cell r="N41" t="e">
            <v>#N/A</v>
          </cell>
          <cell r="O41" t="e">
            <v>#N/A</v>
          </cell>
          <cell r="P41" t="e">
            <v>#N/A</v>
          </cell>
          <cell r="Q41" t="e">
            <v>#N/A</v>
          </cell>
          <cell r="R41">
            <v>36889994</v>
          </cell>
          <cell r="S41">
            <v>51672722</v>
          </cell>
          <cell r="T41">
            <v>62669596</v>
          </cell>
          <cell r="U41">
            <v>115184699</v>
          </cell>
          <cell r="V41" t="e">
            <v>#N/A</v>
          </cell>
          <cell r="W41" t="e">
            <v>#N/A</v>
          </cell>
          <cell r="X41" t="e">
            <v>#N/A</v>
          </cell>
          <cell r="Y41" t="e">
            <v>#N/A</v>
          </cell>
          <cell r="Z41" t="e">
            <v>#N/A</v>
          </cell>
          <cell r="AA41" t="e">
            <v>#N/A</v>
          </cell>
          <cell r="AB41" t="e">
            <v>#N/A</v>
          </cell>
          <cell r="AC41" t="e">
            <v>#N/A</v>
          </cell>
        </row>
        <row r="42">
          <cell r="E42" t="str">
            <v>pre_l_edis</v>
          </cell>
          <cell r="F42">
            <v>753723929</v>
          </cell>
          <cell r="G42">
            <v>856273665</v>
          </cell>
          <cell r="H42">
            <v>892788390</v>
          </cell>
          <cell r="I42">
            <v>969024833</v>
          </cell>
          <cell r="J42" t="e">
            <v>#N/A</v>
          </cell>
          <cell r="K42" t="e">
            <v>#N/A</v>
          </cell>
          <cell r="L42" t="e">
            <v>#N/A</v>
          </cell>
          <cell r="M42" t="e">
            <v>#N/A</v>
          </cell>
          <cell r="N42" t="e">
            <v>#N/A</v>
          </cell>
          <cell r="O42" t="e">
            <v>#N/A</v>
          </cell>
          <cell r="P42" t="e">
            <v>#N/A</v>
          </cell>
          <cell r="Q42" t="e">
            <v>#N/A</v>
          </cell>
          <cell r="R42">
            <v>753723929</v>
          </cell>
          <cell r="S42">
            <v>1609997594</v>
          </cell>
          <cell r="T42">
            <v>2502785984</v>
          </cell>
          <cell r="U42">
            <v>3471810817</v>
          </cell>
          <cell r="V42" t="e">
            <v>#N/A</v>
          </cell>
          <cell r="W42" t="e">
            <v>#N/A</v>
          </cell>
          <cell r="X42" t="e">
            <v>#N/A</v>
          </cell>
          <cell r="Y42" t="e">
            <v>#N/A</v>
          </cell>
          <cell r="Z42" t="e">
            <v>#N/A</v>
          </cell>
          <cell r="AA42" t="e">
            <v>#N/A</v>
          </cell>
          <cell r="AB42" t="e">
            <v>#N/A</v>
          </cell>
          <cell r="AC42" t="e">
            <v>#N/A</v>
          </cell>
        </row>
        <row r="43">
          <cell r="F43">
            <v>709949948</v>
          </cell>
          <cell r="G43">
            <v>797735137</v>
          </cell>
          <cell r="H43">
            <v>837683535</v>
          </cell>
          <cell r="I43">
            <v>908583334</v>
          </cell>
          <cell r="J43" t="e">
            <v>#N/A</v>
          </cell>
          <cell r="K43" t="e">
            <v>#N/A</v>
          </cell>
          <cell r="L43" t="e">
            <v>#N/A</v>
          </cell>
          <cell r="M43" t="e">
            <v>#N/A</v>
          </cell>
          <cell r="N43" t="e">
            <v>#N/A</v>
          </cell>
          <cell r="O43" t="e">
            <v>#N/A</v>
          </cell>
          <cell r="P43" t="e">
            <v>#N/A</v>
          </cell>
          <cell r="Q43" t="e">
            <v>#N/A</v>
          </cell>
          <cell r="R43">
            <v>709949948</v>
          </cell>
          <cell r="S43">
            <v>1507685085</v>
          </cell>
          <cell r="T43">
            <v>2345368620</v>
          </cell>
          <cell r="U43">
            <v>3253951954</v>
          </cell>
          <cell r="V43" t="e">
            <v>#N/A</v>
          </cell>
          <cell r="W43" t="e">
            <v>#N/A</v>
          </cell>
          <cell r="X43" t="e">
            <v>#N/A</v>
          </cell>
          <cell r="Y43" t="e">
            <v>#N/A</v>
          </cell>
          <cell r="Z43" t="e">
            <v>#N/A</v>
          </cell>
          <cell r="AA43" t="e">
            <v>#N/A</v>
          </cell>
          <cell r="AB43" t="e">
            <v>#N/A</v>
          </cell>
          <cell r="AC43" t="e">
            <v>#N/A</v>
          </cell>
        </row>
        <row r="44">
          <cell r="F44">
            <v>43773981</v>
          </cell>
          <cell r="G44">
            <v>58538528</v>
          </cell>
          <cell r="H44">
            <v>55104855</v>
          </cell>
          <cell r="I44">
            <v>60441499</v>
          </cell>
          <cell r="J44" t="e">
            <v>#N/A</v>
          </cell>
          <cell r="K44" t="e">
            <v>#N/A</v>
          </cell>
          <cell r="L44" t="e">
            <v>#N/A</v>
          </cell>
          <cell r="M44" t="e">
            <v>#N/A</v>
          </cell>
          <cell r="N44" t="e">
            <v>#N/A</v>
          </cell>
          <cell r="O44" t="e">
            <v>#N/A</v>
          </cell>
          <cell r="P44" t="e">
            <v>#N/A</v>
          </cell>
          <cell r="Q44" t="e">
            <v>#N/A</v>
          </cell>
          <cell r="R44">
            <v>43773981</v>
          </cell>
          <cell r="S44">
            <v>102312509</v>
          </cell>
          <cell r="T44">
            <v>157417364</v>
          </cell>
          <cell r="U44">
            <v>217858863</v>
          </cell>
          <cell r="V44" t="e">
            <v>#N/A</v>
          </cell>
          <cell r="W44" t="e">
            <v>#N/A</v>
          </cell>
          <cell r="X44" t="e">
            <v>#N/A</v>
          </cell>
          <cell r="Y44" t="e">
            <v>#N/A</v>
          </cell>
          <cell r="Z44" t="e">
            <v>#N/A</v>
          </cell>
          <cell r="AA44" t="e">
            <v>#N/A</v>
          </cell>
          <cell r="AB44" t="e">
            <v>#N/A</v>
          </cell>
          <cell r="AC44" t="e">
            <v>#N/A</v>
          </cell>
        </row>
        <row r="45">
          <cell r="E45" t="str">
            <v>imp_ieb</v>
          </cell>
          <cell r="F45">
            <v>16707313.999999998</v>
          </cell>
          <cell r="G45">
            <v>14600471.000000002</v>
          </cell>
          <cell r="H45">
            <v>14153616</v>
          </cell>
          <cell r="I45">
            <v>12583071</v>
          </cell>
          <cell r="J45" t="e">
            <v>#N/A</v>
          </cell>
          <cell r="K45" t="e">
            <v>#N/A</v>
          </cell>
          <cell r="L45" t="e">
            <v>#N/A</v>
          </cell>
          <cell r="M45" t="e">
            <v>#N/A</v>
          </cell>
          <cell r="N45" t="e">
            <v>#N/A</v>
          </cell>
          <cell r="O45" t="e">
            <v>#N/A</v>
          </cell>
          <cell r="P45" t="e">
            <v>#N/A</v>
          </cell>
          <cell r="Q45" t="e">
            <v>#N/A</v>
          </cell>
          <cell r="R45">
            <v>16707313.999999998</v>
          </cell>
          <cell r="S45">
            <v>31307785</v>
          </cell>
          <cell r="T45">
            <v>45461401</v>
          </cell>
          <cell r="U45">
            <v>58044472</v>
          </cell>
          <cell r="V45" t="e">
            <v>#N/A</v>
          </cell>
          <cell r="W45" t="e">
            <v>#N/A</v>
          </cell>
          <cell r="X45" t="e">
            <v>#N/A</v>
          </cell>
          <cell r="Y45" t="e">
            <v>#N/A</v>
          </cell>
          <cell r="Z45" t="e">
            <v>#N/A</v>
          </cell>
          <cell r="AA45" t="e">
            <v>#N/A</v>
          </cell>
          <cell r="AB45" t="e">
            <v>#N/A</v>
          </cell>
          <cell r="AC45" t="e">
            <v>#N/A</v>
          </cell>
        </row>
        <row r="47">
          <cell r="E47" t="str">
            <v>exp_rnt</v>
          </cell>
          <cell r="F47">
            <v>180246100</v>
          </cell>
          <cell r="G47">
            <v>82189100</v>
          </cell>
          <cell r="H47">
            <v>37673900</v>
          </cell>
          <cell r="I47">
            <v>60836700</v>
          </cell>
          <cell r="J47">
            <v>80050100</v>
          </cell>
          <cell r="K47" t="e">
            <v>#N/A</v>
          </cell>
          <cell r="L47" t="e">
            <v>#N/A</v>
          </cell>
          <cell r="M47" t="e">
            <v>#N/A</v>
          </cell>
          <cell r="N47" t="e">
            <v>#N/A</v>
          </cell>
          <cell r="O47" t="e">
            <v>#N/A</v>
          </cell>
          <cell r="P47" t="e">
            <v>#N/A</v>
          </cell>
          <cell r="Q47" t="e">
            <v>#N/A</v>
          </cell>
          <cell r="R47">
            <v>180246100</v>
          </cell>
          <cell r="S47">
            <v>262435200</v>
          </cell>
          <cell r="T47">
            <v>300109100</v>
          </cell>
          <cell r="U47">
            <v>360945800</v>
          </cell>
          <cell r="V47">
            <v>440995900</v>
          </cell>
          <cell r="W47" t="e">
            <v>#N/A</v>
          </cell>
          <cell r="X47" t="e">
            <v>#N/A</v>
          </cell>
          <cell r="Y47" t="e">
            <v>#N/A</v>
          </cell>
          <cell r="Z47" t="e">
            <v>#N/A</v>
          </cell>
          <cell r="AA47" t="e">
            <v>#N/A</v>
          </cell>
          <cell r="AB47" t="e">
            <v>#N/A</v>
          </cell>
          <cell r="AC47" t="e">
            <v>#N/A</v>
          </cell>
        </row>
        <row r="48">
          <cell r="F48">
            <v>180246100</v>
          </cell>
          <cell r="G48">
            <v>82189100</v>
          </cell>
          <cell r="H48">
            <v>37673900</v>
          </cell>
          <cell r="I48">
            <v>60836700</v>
          </cell>
          <cell r="J48">
            <v>80050100</v>
          </cell>
          <cell r="K48" t="e">
            <v>#N/A</v>
          </cell>
          <cell r="L48" t="e">
            <v>#N/A</v>
          </cell>
          <cell r="M48" t="e">
            <v>#N/A</v>
          </cell>
          <cell r="N48" t="e">
            <v>#N/A</v>
          </cell>
          <cell r="O48" t="e">
            <v>#N/A</v>
          </cell>
          <cell r="P48" t="e">
            <v>#N/A</v>
          </cell>
          <cell r="Q48" t="e">
            <v>#N/A</v>
          </cell>
          <cell r="R48">
            <v>180246100</v>
          </cell>
          <cell r="S48">
            <v>262435200</v>
          </cell>
          <cell r="T48">
            <v>300109100</v>
          </cell>
          <cell r="U48">
            <v>360945800</v>
          </cell>
          <cell r="V48">
            <v>440995900</v>
          </cell>
          <cell r="W48" t="e">
            <v>#N/A</v>
          </cell>
          <cell r="X48" t="e">
            <v>#N/A</v>
          </cell>
          <cell r="Y48" t="e">
            <v>#N/A</v>
          </cell>
          <cell r="Z48" t="e">
            <v>#N/A</v>
          </cell>
          <cell r="AA48" t="e">
            <v>#N/A</v>
          </cell>
          <cell r="AB48" t="e">
            <v>#N/A</v>
          </cell>
          <cell r="AC48" t="e">
            <v>#N/A</v>
          </cell>
        </row>
        <row r="49">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row>
        <row r="50">
          <cell r="E50" t="str">
            <v>exp_programa</v>
          </cell>
          <cell r="F50">
            <v>5930000</v>
          </cell>
          <cell r="G50">
            <v>7165000</v>
          </cell>
          <cell r="H50">
            <v>0</v>
          </cell>
          <cell r="I50">
            <v>941000</v>
          </cell>
          <cell r="J50">
            <v>445000</v>
          </cell>
          <cell r="K50">
            <v>0</v>
          </cell>
          <cell r="L50">
            <v>0</v>
          </cell>
          <cell r="M50">
            <v>0</v>
          </cell>
          <cell r="N50">
            <v>0</v>
          </cell>
          <cell r="O50">
            <v>0</v>
          </cell>
          <cell r="P50">
            <v>0</v>
          </cell>
          <cell r="Q50">
            <v>0</v>
          </cell>
          <cell r="R50">
            <v>5930000</v>
          </cell>
          <cell r="S50">
            <v>13095000</v>
          </cell>
          <cell r="T50">
            <v>13095000</v>
          </cell>
          <cell r="U50">
            <v>14036000</v>
          </cell>
          <cell r="V50">
            <v>14481000</v>
          </cell>
          <cell r="W50">
            <v>14481000</v>
          </cell>
          <cell r="X50">
            <v>14481000</v>
          </cell>
          <cell r="Y50">
            <v>14481000</v>
          </cell>
          <cell r="Z50">
            <v>14481000</v>
          </cell>
          <cell r="AA50">
            <v>14481000</v>
          </cell>
          <cell r="AB50">
            <v>14481000</v>
          </cell>
          <cell r="AC50">
            <v>14481000</v>
          </cell>
        </row>
        <row r="51">
          <cell r="F51">
            <v>174276700</v>
          </cell>
          <cell r="G51">
            <v>74487500</v>
          </cell>
          <cell r="H51">
            <v>37673900</v>
          </cell>
          <cell r="I51">
            <v>59347000</v>
          </cell>
          <cell r="J51">
            <v>79602100</v>
          </cell>
          <cell r="K51">
            <v>0</v>
          </cell>
          <cell r="L51">
            <v>0</v>
          </cell>
          <cell r="M51">
            <v>0</v>
          </cell>
          <cell r="N51">
            <v>0</v>
          </cell>
          <cell r="O51">
            <v>0</v>
          </cell>
          <cell r="P51">
            <v>0</v>
          </cell>
          <cell r="Q51">
            <v>0</v>
          </cell>
          <cell r="R51">
            <v>174276700</v>
          </cell>
          <cell r="S51">
            <v>248764200</v>
          </cell>
          <cell r="T51">
            <v>286438100</v>
          </cell>
          <cell r="U51">
            <v>345785100</v>
          </cell>
          <cell r="V51">
            <v>425387200</v>
          </cell>
          <cell r="W51">
            <v>425387200</v>
          </cell>
          <cell r="X51">
            <v>425387200</v>
          </cell>
          <cell r="Y51">
            <v>425387200</v>
          </cell>
          <cell r="Z51">
            <v>425387200</v>
          </cell>
          <cell r="AA51">
            <v>425387200</v>
          </cell>
          <cell r="AB51">
            <v>425387200</v>
          </cell>
          <cell r="AC51">
            <v>425387200</v>
          </cell>
        </row>
        <row r="52">
          <cell r="E52" t="str">
            <v>exp_programa_c_dsv</v>
          </cell>
          <cell r="F52">
            <v>22603300</v>
          </cell>
          <cell r="G52">
            <v>22224600</v>
          </cell>
          <cell r="H52">
            <v>14131200</v>
          </cell>
          <cell r="I52">
            <v>14014100</v>
          </cell>
          <cell r="J52">
            <v>4748000</v>
          </cell>
          <cell r="K52">
            <v>0</v>
          </cell>
          <cell r="L52">
            <v>0</v>
          </cell>
          <cell r="M52">
            <v>0</v>
          </cell>
          <cell r="N52">
            <v>0</v>
          </cell>
          <cell r="O52">
            <v>0</v>
          </cell>
          <cell r="P52">
            <v>0</v>
          </cell>
          <cell r="Q52">
            <v>0</v>
          </cell>
          <cell r="R52">
            <v>22603300</v>
          </cell>
          <cell r="S52">
            <v>44827900</v>
          </cell>
          <cell r="T52">
            <v>58959100</v>
          </cell>
          <cell r="U52">
            <v>72973200</v>
          </cell>
          <cell r="V52">
            <v>77721200</v>
          </cell>
          <cell r="W52">
            <v>77721200</v>
          </cell>
          <cell r="X52">
            <v>77721200</v>
          </cell>
          <cell r="Y52">
            <v>77721200</v>
          </cell>
          <cell r="Z52">
            <v>77721200</v>
          </cell>
          <cell r="AA52">
            <v>77721200</v>
          </cell>
          <cell r="AB52">
            <v>77721200</v>
          </cell>
          <cell r="AC52">
            <v>77721200</v>
          </cell>
        </row>
        <row r="56">
          <cell r="E56" t="str">
            <v>pro_bomb</v>
          </cell>
          <cell r="F56">
            <v>105668030</v>
          </cell>
          <cell r="G56">
            <v>93368730</v>
          </cell>
          <cell r="H56">
            <v>55795490</v>
          </cell>
          <cell r="I56">
            <v>38056960</v>
          </cell>
          <cell r="J56">
            <v>33922300</v>
          </cell>
          <cell r="K56">
            <v>0</v>
          </cell>
          <cell r="L56">
            <v>0</v>
          </cell>
          <cell r="M56">
            <v>0</v>
          </cell>
          <cell r="N56">
            <v>0</v>
          </cell>
          <cell r="O56">
            <v>0</v>
          </cell>
          <cell r="P56">
            <v>0</v>
          </cell>
          <cell r="Q56">
            <v>0</v>
          </cell>
          <cell r="R56">
            <v>105668030</v>
          </cell>
          <cell r="S56">
            <v>199036760</v>
          </cell>
          <cell r="T56">
            <v>254832250</v>
          </cell>
          <cell r="U56">
            <v>292889210</v>
          </cell>
          <cell r="V56">
            <v>326811510</v>
          </cell>
          <cell r="W56">
            <v>326811510</v>
          </cell>
          <cell r="X56">
            <v>326811510</v>
          </cell>
          <cell r="Y56">
            <v>326811510</v>
          </cell>
          <cell r="Z56">
            <v>326811510</v>
          </cell>
          <cell r="AA56">
            <v>326811510</v>
          </cell>
          <cell r="AB56">
            <v>326811510</v>
          </cell>
          <cell r="AC56">
            <v>326811510</v>
          </cell>
        </row>
        <row r="57">
          <cell r="F57">
            <v>6324150</v>
          </cell>
          <cell r="G57">
            <v>1177690</v>
          </cell>
          <cell r="H57">
            <v>461670</v>
          </cell>
          <cell r="I57">
            <v>6386680</v>
          </cell>
          <cell r="J57">
            <v>3621940</v>
          </cell>
          <cell r="K57">
            <v>0</v>
          </cell>
          <cell r="L57">
            <v>0</v>
          </cell>
          <cell r="M57">
            <v>0</v>
          </cell>
          <cell r="N57">
            <v>0</v>
          </cell>
          <cell r="O57">
            <v>0</v>
          </cell>
          <cell r="P57">
            <v>0</v>
          </cell>
          <cell r="Q57">
            <v>0</v>
          </cell>
          <cell r="R57">
            <v>6324150</v>
          </cell>
          <cell r="S57">
            <v>7501840</v>
          </cell>
          <cell r="T57">
            <v>7963510</v>
          </cell>
          <cell r="U57">
            <v>14350190</v>
          </cell>
          <cell r="V57">
            <v>17972130</v>
          </cell>
          <cell r="W57">
            <v>17972130</v>
          </cell>
          <cell r="X57">
            <v>17972130</v>
          </cell>
          <cell r="Y57">
            <v>17972130</v>
          </cell>
          <cell r="Z57">
            <v>17972130</v>
          </cell>
          <cell r="AA57">
            <v>17972130</v>
          </cell>
          <cell r="AB57">
            <v>17972130</v>
          </cell>
          <cell r="AC57">
            <v>17972130</v>
          </cell>
        </row>
        <row r="58">
          <cell r="F58">
            <v>22474470</v>
          </cell>
          <cell r="G58">
            <v>26336350</v>
          </cell>
          <cell r="H58">
            <v>19445850</v>
          </cell>
          <cell r="I58">
            <v>9927010</v>
          </cell>
          <cell r="J58">
            <v>7838270</v>
          </cell>
          <cell r="K58">
            <v>0</v>
          </cell>
          <cell r="L58">
            <v>0</v>
          </cell>
          <cell r="M58">
            <v>0</v>
          </cell>
          <cell r="N58">
            <v>0</v>
          </cell>
          <cell r="O58">
            <v>0</v>
          </cell>
          <cell r="P58">
            <v>0</v>
          </cell>
          <cell r="Q58">
            <v>0</v>
          </cell>
          <cell r="R58">
            <v>22474470</v>
          </cell>
          <cell r="S58">
            <v>48810820</v>
          </cell>
          <cell r="T58">
            <v>68256670</v>
          </cell>
          <cell r="U58">
            <v>78183680</v>
          </cell>
          <cell r="V58">
            <v>86021950</v>
          </cell>
          <cell r="W58">
            <v>86021950</v>
          </cell>
          <cell r="X58">
            <v>86021950</v>
          </cell>
          <cell r="Y58">
            <v>86021950</v>
          </cell>
          <cell r="Z58">
            <v>86021950</v>
          </cell>
          <cell r="AA58">
            <v>86021950</v>
          </cell>
          <cell r="AB58">
            <v>86021950</v>
          </cell>
          <cell r="AC58">
            <v>86021950</v>
          </cell>
        </row>
        <row r="59">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row>
        <row r="60">
          <cell r="F60">
            <v>9130770</v>
          </cell>
          <cell r="G60">
            <v>9773150</v>
          </cell>
          <cell r="H60">
            <v>3615260</v>
          </cell>
          <cell r="I60">
            <v>22690</v>
          </cell>
          <cell r="J60">
            <v>3973120</v>
          </cell>
          <cell r="K60">
            <v>0</v>
          </cell>
          <cell r="L60">
            <v>0</v>
          </cell>
          <cell r="M60">
            <v>0</v>
          </cell>
          <cell r="N60">
            <v>0</v>
          </cell>
          <cell r="O60">
            <v>0</v>
          </cell>
          <cell r="P60">
            <v>0</v>
          </cell>
          <cell r="Q60">
            <v>0</v>
          </cell>
          <cell r="R60">
            <v>9130770</v>
          </cell>
          <cell r="S60">
            <v>18903920</v>
          </cell>
          <cell r="T60">
            <v>22519180</v>
          </cell>
          <cell r="U60">
            <v>22541870</v>
          </cell>
          <cell r="V60">
            <v>26514990</v>
          </cell>
          <cell r="W60">
            <v>26514990</v>
          </cell>
          <cell r="X60">
            <v>26514990</v>
          </cell>
          <cell r="Y60">
            <v>26514990</v>
          </cell>
          <cell r="Z60">
            <v>26514990</v>
          </cell>
          <cell r="AA60">
            <v>26514990</v>
          </cell>
          <cell r="AB60">
            <v>26514990</v>
          </cell>
          <cell r="AC60">
            <v>26514990</v>
          </cell>
        </row>
        <row r="61">
          <cell r="F61">
            <v>25353850</v>
          </cell>
          <cell r="G61">
            <v>25066550</v>
          </cell>
          <cell r="H61">
            <v>20800770</v>
          </cell>
          <cell r="I61">
            <v>4996440</v>
          </cell>
          <cell r="J61">
            <v>5073950</v>
          </cell>
          <cell r="K61">
            <v>0</v>
          </cell>
          <cell r="L61">
            <v>0</v>
          </cell>
          <cell r="M61">
            <v>0</v>
          </cell>
          <cell r="N61">
            <v>0</v>
          </cell>
          <cell r="O61">
            <v>0</v>
          </cell>
          <cell r="P61">
            <v>0</v>
          </cell>
          <cell r="Q61">
            <v>0</v>
          </cell>
          <cell r="R61">
            <v>25353850</v>
          </cell>
          <cell r="S61">
            <v>50420400</v>
          </cell>
          <cell r="T61">
            <v>71221170</v>
          </cell>
          <cell r="U61">
            <v>76217610</v>
          </cell>
          <cell r="V61">
            <v>81291560</v>
          </cell>
          <cell r="W61">
            <v>81291560</v>
          </cell>
          <cell r="X61">
            <v>81291560</v>
          </cell>
          <cell r="Y61">
            <v>81291560</v>
          </cell>
          <cell r="Z61">
            <v>81291560</v>
          </cell>
          <cell r="AA61">
            <v>81291560</v>
          </cell>
          <cell r="AB61">
            <v>81291560</v>
          </cell>
          <cell r="AC61">
            <v>81291560</v>
          </cell>
        </row>
        <row r="62">
          <cell r="F62">
            <v>42384790</v>
          </cell>
          <cell r="G62">
            <v>31014990</v>
          </cell>
          <cell r="H62">
            <v>11471940</v>
          </cell>
          <cell r="I62">
            <v>16724140</v>
          </cell>
          <cell r="J62">
            <v>13415020</v>
          </cell>
          <cell r="K62">
            <v>0</v>
          </cell>
          <cell r="L62">
            <v>0</v>
          </cell>
          <cell r="M62">
            <v>0</v>
          </cell>
          <cell r="N62">
            <v>0</v>
          </cell>
          <cell r="O62">
            <v>0</v>
          </cell>
          <cell r="P62">
            <v>0</v>
          </cell>
          <cell r="Q62">
            <v>0</v>
          </cell>
          <cell r="R62">
            <v>42384790</v>
          </cell>
          <cell r="S62">
            <v>73399780</v>
          </cell>
          <cell r="T62">
            <v>84871720</v>
          </cell>
          <cell r="U62">
            <v>101595860</v>
          </cell>
          <cell r="V62">
            <v>115010880</v>
          </cell>
          <cell r="W62">
            <v>115010880</v>
          </cell>
          <cell r="X62">
            <v>115010880</v>
          </cell>
          <cell r="Y62">
            <v>115010880</v>
          </cell>
          <cell r="Z62">
            <v>115010880</v>
          </cell>
          <cell r="AA62">
            <v>115010880</v>
          </cell>
          <cell r="AB62">
            <v>115010880</v>
          </cell>
          <cell r="AC62">
            <v>115010880</v>
          </cell>
        </row>
        <row r="66">
          <cell r="E66" t="str">
            <v>r_cpg</v>
          </cell>
          <cell r="F66">
            <v>24600</v>
          </cell>
          <cell r="G66">
            <v>44500</v>
          </cell>
          <cell r="H66">
            <v>1343600</v>
          </cell>
          <cell r="I66">
            <v>2381400</v>
          </cell>
          <cell r="J66">
            <v>3473600</v>
          </cell>
          <cell r="K66">
            <v>0</v>
          </cell>
          <cell r="L66">
            <v>0</v>
          </cell>
          <cell r="M66">
            <v>0</v>
          </cell>
          <cell r="N66">
            <v>0</v>
          </cell>
          <cell r="O66">
            <v>0</v>
          </cell>
          <cell r="P66">
            <v>0</v>
          </cell>
          <cell r="Q66">
            <v>0</v>
          </cell>
          <cell r="R66">
            <v>24600</v>
          </cell>
          <cell r="S66">
            <v>69100</v>
          </cell>
          <cell r="T66">
            <v>1412700</v>
          </cell>
          <cell r="U66">
            <v>3794100</v>
          </cell>
          <cell r="V66">
            <v>7267700</v>
          </cell>
          <cell r="W66">
            <v>7267700</v>
          </cell>
          <cell r="X66">
            <v>7267700</v>
          </cell>
          <cell r="Y66">
            <v>7267700</v>
          </cell>
          <cell r="Z66">
            <v>7267700</v>
          </cell>
          <cell r="AA66">
            <v>7267700</v>
          </cell>
          <cell r="AB66">
            <v>7267700</v>
          </cell>
          <cell r="AC66">
            <v>7267700</v>
          </cell>
        </row>
        <row r="67">
          <cell r="E67" t="str">
            <v>r_ctg</v>
          </cell>
          <cell r="F67">
            <v>1324300</v>
          </cell>
          <cell r="G67">
            <v>660900</v>
          </cell>
          <cell r="H67">
            <v>1032700</v>
          </cell>
          <cell r="I67">
            <v>1406500</v>
          </cell>
          <cell r="J67">
            <v>485000</v>
          </cell>
          <cell r="K67">
            <v>0</v>
          </cell>
          <cell r="L67">
            <v>0</v>
          </cell>
          <cell r="M67">
            <v>0</v>
          </cell>
          <cell r="N67">
            <v>0</v>
          </cell>
          <cell r="O67">
            <v>0</v>
          </cell>
          <cell r="P67">
            <v>0</v>
          </cell>
          <cell r="Q67">
            <v>0</v>
          </cell>
          <cell r="R67">
            <v>1324300</v>
          </cell>
          <cell r="S67">
            <v>1985200</v>
          </cell>
          <cell r="T67">
            <v>3017900</v>
          </cell>
          <cell r="U67">
            <v>4424400</v>
          </cell>
          <cell r="V67">
            <v>4909400</v>
          </cell>
          <cell r="W67">
            <v>4909400</v>
          </cell>
          <cell r="X67">
            <v>4909400</v>
          </cell>
          <cell r="Y67">
            <v>4909400</v>
          </cell>
          <cell r="Z67">
            <v>4909400</v>
          </cell>
          <cell r="AA67">
            <v>4909400</v>
          </cell>
          <cell r="AB67">
            <v>4909400</v>
          </cell>
          <cell r="AC67">
            <v>4909400</v>
          </cell>
        </row>
        <row r="69">
          <cell r="E69" t="str">
            <v>cp_rnt</v>
          </cell>
          <cell r="F69">
            <v>951208</v>
          </cell>
          <cell r="G69">
            <v>880871</v>
          </cell>
          <cell r="H69">
            <v>900000</v>
          </cell>
          <cell r="I69">
            <v>900000</v>
          </cell>
          <cell r="J69">
            <v>0</v>
          </cell>
          <cell r="K69">
            <v>0</v>
          </cell>
          <cell r="L69">
            <v>0</v>
          </cell>
          <cell r="M69">
            <v>0</v>
          </cell>
          <cell r="N69">
            <v>0</v>
          </cell>
          <cell r="O69">
            <v>0</v>
          </cell>
          <cell r="P69">
            <v>0</v>
          </cell>
          <cell r="Q69">
            <v>0</v>
          </cell>
          <cell r="R69">
            <v>951208</v>
          </cell>
          <cell r="S69">
            <v>1832079</v>
          </cell>
          <cell r="T69">
            <v>2732079</v>
          </cell>
          <cell r="U69">
            <v>3632079</v>
          </cell>
          <cell r="V69">
            <v>3632079</v>
          </cell>
          <cell r="W69">
            <v>3632079</v>
          </cell>
          <cell r="X69">
            <v>3632079</v>
          </cell>
          <cell r="Y69">
            <v>3632079</v>
          </cell>
          <cell r="Z69">
            <v>3632079</v>
          </cell>
          <cell r="AA69">
            <v>3632079</v>
          </cell>
          <cell r="AB69">
            <v>3632079</v>
          </cell>
          <cell r="AC69">
            <v>3632079</v>
          </cell>
        </row>
        <row r="72">
          <cell r="E72" t="str">
            <v>acerto_pre</v>
          </cell>
          <cell r="F72">
            <v>95127621.999999881</v>
          </cell>
          <cell r="G72">
            <v>-87902281</v>
          </cell>
          <cell r="H72">
            <v>3166457</v>
          </cell>
          <cell r="I72">
            <v>3141972.9999997616</v>
          </cell>
          <cell r="J72" t="e">
            <v>#N/A</v>
          </cell>
          <cell r="K72" t="e">
            <v>#N/A</v>
          </cell>
          <cell r="L72" t="e">
            <v>#N/A</v>
          </cell>
          <cell r="M72" t="e">
            <v>#N/A</v>
          </cell>
          <cell r="N72" t="e">
            <v>#N/A</v>
          </cell>
          <cell r="O72" t="e">
            <v>#N/A</v>
          </cell>
          <cell r="P72" t="e">
            <v>#N/A</v>
          </cell>
          <cell r="Q72" t="e">
            <v>#N/A</v>
          </cell>
          <cell r="R72">
            <v>95127621.999999881</v>
          </cell>
          <cell r="S72">
            <v>7225340.9999998808</v>
          </cell>
          <cell r="T72">
            <v>10391797.999999881</v>
          </cell>
          <cell r="U72">
            <v>13533770.999999642</v>
          </cell>
          <cell r="V72" t="e">
            <v>#N/A</v>
          </cell>
          <cell r="W72" t="e">
            <v>#N/A</v>
          </cell>
          <cell r="X72" t="e">
            <v>#N/A</v>
          </cell>
          <cell r="Y72" t="e">
            <v>#N/A</v>
          </cell>
          <cell r="Z72" t="e">
            <v>#N/A</v>
          </cell>
          <cell r="AA72" t="e">
            <v>#N/A</v>
          </cell>
          <cell r="AB72" t="e">
            <v>#N/A</v>
          </cell>
          <cell r="AC72" t="e">
            <v>#N/A</v>
          </cell>
        </row>
        <row r="73">
          <cell r="F73">
            <v>967705360.99999988</v>
          </cell>
          <cell r="G73">
            <v>934434124</v>
          </cell>
          <cell r="H73">
            <v>1109329587</v>
          </cell>
          <cell r="I73">
            <v>1153608995.9999998</v>
          </cell>
          <cell r="J73">
            <v>881144866</v>
          </cell>
          <cell r="K73">
            <v>0</v>
          </cell>
          <cell r="L73">
            <v>0</v>
          </cell>
          <cell r="M73">
            <v>0</v>
          </cell>
          <cell r="N73">
            <v>0</v>
          </cell>
          <cell r="O73">
            <v>0</v>
          </cell>
          <cell r="P73">
            <v>0</v>
          </cell>
          <cell r="Q73">
            <v>0</v>
          </cell>
          <cell r="R73">
            <v>967705360.99999988</v>
          </cell>
          <cell r="S73">
            <v>1902139485</v>
          </cell>
          <cell r="T73">
            <v>3011469072</v>
          </cell>
          <cell r="U73">
            <v>4165078068</v>
          </cell>
          <cell r="V73">
            <v>5046222934</v>
          </cell>
          <cell r="W73">
            <v>5046222934</v>
          </cell>
          <cell r="X73">
            <v>5046222934</v>
          </cell>
          <cell r="Y73">
            <v>5046222934</v>
          </cell>
          <cell r="Z73">
            <v>5046222934</v>
          </cell>
          <cell r="AA73">
            <v>5046222934</v>
          </cell>
          <cell r="AB73">
            <v>5046222934</v>
          </cell>
          <cell r="AC73">
            <v>5046222934</v>
          </cell>
        </row>
        <row r="75">
          <cell r="E75" t="str">
            <v>acerto_l_transf</v>
          </cell>
          <cell r="F75">
            <v>977113.99999999814</v>
          </cell>
          <cell r="G75">
            <v>870971.00000000186</v>
          </cell>
          <cell r="H75">
            <v>823616</v>
          </cell>
          <cell r="I75">
            <v>759871</v>
          </cell>
          <cell r="J75" t="e">
            <v>#N/A</v>
          </cell>
          <cell r="K75" t="e">
            <v>#N/A</v>
          </cell>
          <cell r="L75" t="e">
            <v>#N/A</v>
          </cell>
          <cell r="M75" t="e">
            <v>#N/A</v>
          </cell>
          <cell r="N75" t="e">
            <v>#N/A</v>
          </cell>
          <cell r="O75" t="e">
            <v>#N/A</v>
          </cell>
          <cell r="P75" t="e">
            <v>#N/A</v>
          </cell>
          <cell r="Q75" t="e">
            <v>#N/A</v>
          </cell>
          <cell r="R75">
            <v>977113.99999999814</v>
          </cell>
          <cell r="S75">
            <v>1848085</v>
          </cell>
          <cell r="T75">
            <v>2671701</v>
          </cell>
          <cell r="U75">
            <v>3431572</v>
          </cell>
          <cell r="V75" t="e">
            <v>#N/A</v>
          </cell>
          <cell r="W75" t="e">
            <v>#N/A</v>
          </cell>
          <cell r="X75" t="e">
            <v>#N/A</v>
          </cell>
          <cell r="Y75" t="e">
            <v>#N/A</v>
          </cell>
          <cell r="Z75" t="e">
            <v>#N/A</v>
          </cell>
          <cell r="AA75" t="e">
            <v>#N/A</v>
          </cell>
          <cell r="AB75" t="e">
            <v>#N/A</v>
          </cell>
          <cell r="AC75" t="e">
            <v>#N/A</v>
          </cell>
        </row>
        <row r="78">
          <cell r="H78" t="str">
            <v>SUBST SALDO</v>
          </cell>
          <cell r="I78">
            <v>2738549934</v>
          </cell>
        </row>
        <row r="79">
          <cell r="H79" t="str">
            <v>CLIENTES MAT</v>
          </cell>
          <cell r="I79">
            <v>153338849</v>
          </cell>
        </row>
        <row r="80">
          <cell r="H80" t="str">
            <v xml:space="preserve">PROD. VINC. </v>
          </cell>
          <cell r="I80">
            <v>77936370</v>
          </cell>
        </row>
        <row r="81">
          <cell r="H81" t="str">
            <v>PRE c/telecontagem</v>
          </cell>
          <cell r="I81">
            <v>907387172</v>
          </cell>
        </row>
        <row r="82">
          <cell r="H82" t="str">
            <v>PRE s/telecontagem</v>
          </cell>
          <cell r="I82">
            <v>56381052</v>
          </cell>
        </row>
        <row r="83">
          <cell r="H83" t="str">
            <v>LIG. Transf</v>
          </cell>
          <cell r="I83">
            <v>12375305</v>
          </cell>
        </row>
        <row r="84">
          <cell r="H84" t="str">
            <v>PROD.N.VINC. GO</v>
          </cell>
          <cell r="I84">
            <v>52515103</v>
          </cell>
        </row>
      </sheetData>
      <sheetData sheetId="1"/>
      <sheetData sheetId="2"/>
      <sheetData sheetId="3"/>
      <sheetData sheetId="4"/>
      <sheetData sheetId="5">
        <row r="8">
          <cell r="E8" t="str">
            <v>dist_sub</v>
          </cell>
        </row>
      </sheetData>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lha1"/>
      <sheetName val="update"/>
      <sheetName val="Anotações"/>
      <sheetName val="IN"/>
      <sheetName val="DADOS FP"/>
      <sheetName val="A"/>
      <sheetName val="apoio A"/>
      <sheetName val="M"/>
      <sheetName val="B"/>
      <sheetName val="D"/>
      <sheetName val="DivídaFin"/>
      <sheetName val="CobertFin"/>
      <sheetName val="Prev"/>
      <sheetName val="fluxos caixa"/>
      <sheetName val="KPI's"/>
      <sheetName val="DR Wrd"/>
      <sheetName val="DW"/>
      <sheetName val="MW"/>
      <sheetName val="Gráficos FSE"/>
      <sheetName val="Quadros custos"/>
      <sheetName val="Quadros DR"/>
      <sheetName val="Remun. activo (c compart)"/>
      <sheetName val="Imobilizado"/>
      <sheetName val="APOIO"/>
      <sheetName val="Indicadores"/>
      <sheetName val="Balanço APOIO TESOURARIA"/>
      <sheetName val="P"/>
      <sheetName val="O"/>
      <sheetName val="POW"/>
      <sheetName val="R"/>
      <sheetName val="Investimento"/>
      <sheetName val="Gráficos(Invest)"/>
      <sheetName val="Pessoal-Dados"/>
      <sheetName val="Pessoal-Quadros"/>
      <sheetName val="Prev2006"/>
      <sheetName val="Indicadores (valores médios)"/>
      <sheetName val="EconEnerg"/>
    </sheetNames>
    <sheetDataSet>
      <sheetData sheetId="0"/>
      <sheetData sheetId="1" refreshError="1">
        <row r="3">
          <cell r="B3">
            <v>12.919100667937528</v>
          </cell>
        </row>
        <row r="4">
          <cell r="B4">
            <v>4.4493176601363427E-3</v>
          </cell>
        </row>
        <row r="5">
          <cell r="B5">
            <v>50.488432361280275</v>
          </cell>
        </row>
        <row r="6">
          <cell r="B6">
            <v>3.5955294945678284E-2</v>
          </cell>
        </row>
        <row r="7">
          <cell r="B7">
            <v>1461.8443825835004</v>
          </cell>
        </row>
        <row r="8">
          <cell r="B8">
            <v>2.5056014451263153E-2</v>
          </cell>
        </row>
        <row r="9">
          <cell r="B9">
            <v>31.90114165945937</v>
          </cell>
        </row>
        <row r="10">
          <cell r="B10">
            <v>0.12740847003871281</v>
          </cell>
        </row>
        <row r="11">
          <cell r="B11">
            <v>207.32153861773489</v>
          </cell>
        </row>
        <row r="12">
          <cell r="B12">
            <v>-0.20023690431352748</v>
          </cell>
        </row>
        <row r="13">
          <cell r="B13">
            <v>9.6489587085402118E-4</v>
          </cell>
        </row>
        <row r="14">
          <cell r="B14">
            <v>120.44279185573488</v>
          </cell>
        </row>
        <row r="15">
          <cell r="B15">
            <v>-2.3726320863135442</v>
          </cell>
        </row>
        <row r="16">
          <cell r="B16">
            <v>104.70059761629049</v>
          </cell>
        </row>
        <row r="17">
          <cell r="B17">
            <v>-19.913848783106459</v>
          </cell>
        </row>
        <row r="18">
          <cell r="B18">
            <v>-18.901592383489213</v>
          </cell>
        </row>
        <row r="19">
          <cell r="B19">
            <v>1.3603756866962979</v>
          </cell>
        </row>
        <row r="22">
          <cell r="B22">
            <v>76.038599617635555</v>
          </cell>
        </row>
        <row r="23">
          <cell r="B23">
            <v>90.470088085961976</v>
          </cell>
        </row>
        <row r="24">
          <cell r="B24">
            <v>69.299574329520155</v>
          </cell>
        </row>
        <row r="25">
          <cell r="B25">
            <v>0.41163973682558663</v>
          </cell>
        </row>
        <row r="26">
          <cell r="B26">
            <v>0.5076540632679799</v>
          </cell>
        </row>
        <row r="27">
          <cell r="B27">
            <v>0.91929380009356654</v>
          </cell>
        </row>
        <row r="28">
          <cell r="B28">
            <v>2.9542191672420153E-2</v>
          </cell>
        </row>
        <row r="30">
          <cell r="B30">
            <v>1.7872760067727613E-2</v>
          </cell>
        </row>
        <row r="31">
          <cell r="B31">
            <v>9.6788179511264963E-2</v>
          </cell>
        </row>
        <row r="34">
          <cell r="B34">
            <v>4.2297436077624498E-2</v>
          </cell>
        </row>
        <row r="35">
          <cell r="B35">
            <v>2916.5330151533658</v>
          </cell>
        </row>
        <row r="37">
          <cell r="B37">
            <v>1454.6886325698649</v>
          </cell>
        </row>
        <row r="38">
          <cell r="B38">
            <v>50.488432361280275</v>
          </cell>
        </row>
        <row r="39">
          <cell r="B39">
            <v>3.5955294945678284E-2</v>
          </cell>
        </row>
        <row r="40">
          <cell r="B40">
            <v>0.34832724798314602</v>
          </cell>
        </row>
        <row r="42">
          <cell r="B42">
            <v>0.48948655256723717</v>
          </cell>
        </row>
        <row r="43">
          <cell r="B43">
            <v>6.8535266471978957</v>
          </cell>
        </row>
        <row r="45">
          <cell r="B45">
            <v>1179.5584615623056</v>
          </cell>
        </row>
        <row r="46">
          <cell r="B46">
            <v>18.206824714999996</v>
          </cell>
        </row>
        <row r="47">
          <cell r="B47">
            <v>15.191338099999998</v>
          </cell>
        </row>
        <row r="48">
          <cell r="B48">
            <v>1411.9869750000003</v>
          </cell>
        </row>
        <row r="49">
          <cell r="B49">
            <v>910</v>
          </cell>
        </row>
        <row r="50">
          <cell r="B50">
            <v>451.98700000000002</v>
          </cell>
        </row>
        <row r="51">
          <cell r="B51">
            <v>553.74</v>
          </cell>
        </row>
        <row r="52">
          <cell r="B52">
            <v>0.65228112748820144</v>
          </cell>
        </row>
        <row r="53">
          <cell r="B53">
            <v>0.14230675335586307</v>
          </cell>
        </row>
        <row r="54">
          <cell r="B54">
            <v>0.55579545656865581</v>
          </cell>
        </row>
        <row r="56">
          <cell r="B56">
            <v>7.0577570000000005</v>
          </cell>
        </row>
        <row r="57">
          <cell r="B57">
            <v>0.29738829405383815</v>
          </cell>
        </row>
        <row r="59">
          <cell r="B59">
            <v>2.4910830700000002</v>
          </cell>
        </row>
        <row r="60">
          <cell r="B60">
            <v>8.4927080935923716E-2</v>
          </cell>
        </row>
        <row r="61">
          <cell r="B61">
            <v>0.1121775032324321</v>
          </cell>
        </row>
        <row r="63">
          <cell r="B63">
            <v>0.81818792976055121</v>
          </cell>
        </row>
        <row r="65">
          <cell r="B65">
            <v>0.55579545656865581</v>
          </cell>
        </row>
        <row r="66">
          <cell r="B66">
            <v>0.26239247319189535</v>
          </cell>
        </row>
        <row r="68">
          <cell r="B68">
            <v>0.67377748730539</v>
          </cell>
        </row>
        <row r="69">
          <cell r="B69">
            <v>2708.4779999999996</v>
          </cell>
        </row>
        <row r="70">
          <cell r="B70">
            <v>0.13865597038475028</v>
          </cell>
        </row>
        <row r="71">
          <cell r="B71">
            <v>0.17012017250907213</v>
          </cell>
        </row>
        <row r="72">
          <cell r="B72">
            <v>0.24896102860625477</v>
          </cell>
        </row>
        <row r="73">
          <cell r="B73">
            <v>0.89502329611492815</v>
          </cell>
        </row>
        <row r="75">
          <cell r="B75">
            <v>30.803649760064012</v>
          </cell>
        </row>
        <row r="76">
          <cell r="B76">
            <v>7.0421799813003192</v>
          </cell>
        </row>
        <row r="78">
          <cell r="B78">
            <v>0.19981398463956596</v>
          </cell>
        </row>
        <row r="79">
          <cell r="B79">
            <v>84.653494410000022</v>
          </cell>
        </row>
        <row r="81">
          <cell r="B81">
            <v>2.568953407301322E-2</v>
          </cell>
        </row>
        <row r="82">
          <cell r="B82">
            <v>1.9019312814425362</v>
          </cell>
        </row>
        <row r="83">
          <cell r="B83">
            <v>-0.14510435251737652</v>
          </cell>
        </row>
        <row r="84">
          <cell r="B84">
            <v>-5.5731438655570953E-2</v>
          </cell>
        </row>
        <row r="85">
          <cell r="B85">
            <v>0.41910039437033575</v>
          </cell>
        </row>
        <row r="88">
          <cell r="B88">
            <v>2.225252352</v>
          </cell>
        </row>
        <row r="89">
          <cell r="B89">
            <v>2.5646189943010045E-2</v>
          </cell>
        </row>
        <row r="90">
          <cell r="B90">
            <v>86.87874676200002</v>
          </cell>
        </row>
        <row r="91">
          <cell r="B91">
            <v>32.420716942579979</v>
          </cell>
        </row>
        <row r="92">
          <cell r="B92">
            <v>32.496299359942505</v>
          </cell>
        </row>
        <row r="94">
          <cell r="B94">
            <v>51.214602195447192</v>
          </cell>
        </row>
        <row r="95">
          <cell r="B95">
            <v>32.388592229320508</v>
          </cell>
        </row>
        <row r="96">
          <cell r="B96">
            <v>7.3050668752314571</v>
          </cell>
        </row>
        <row r="97">
          <cell r="B97">
            <v>41.014978381004184</v>
          </cell>
        </row>
        <row r="98">
          <cell r="B98">
            <v>1.9484722600140181</v>
          </cell>
        </row>
        <row r="99">
          <cell r="B99">
            <v>50.268517516249659</v>
          </cell>
        </row>
        <row r="101">
          <cell r="B101">
            <v>50.150830528780517</v>
          </cell>
        </row>
        <row r="102">
          <cell r="B102">
            <v>1.0637716666666668</v>
          </cell>
        </row>
        <row r="103">
          <cell r="B103">
            <v>4.3996989999999991</v>
          </cell>
        </row>
        <row r="104">
          <cell r="B104">
            <v>6.122771560300623</v>
          </cell>
        </row>
        <row r="105">
          <cell r="B105">
            <v>3.9396990000000005</v>
          </cell>
        </row>
        <row r="106">
          <cell r="B106">
            <v>1.3480079865771797</v>
          </cell>
        </row>
        <row r="107">
          <cell r="B107">
            <v>4.4314562335741003</v>
          </cell>
        </row>
        <row r="108">
          <cell r="B108">
            <v>0.76800000000000002</v>
          </cell>
        </row>
        <row r="109">
          <cell r="B109">
            <v>77.073095237554753</v>
          </cell>
        </row>
        <row r="110">
          <cell r="B110">
            <v>2980.3850427669445</v>
          </cell>
        </row>
        <row r="111">
          <cell r="B111">
            <v>2903.3119475293897</v>
          </cell>
        </row>
        <row r="112">
          <cell r="B112">
            <v>0.95014139388945962</v>
          </cell>
        </row>
        <row r="113">
          <cell r="B113">
            <v>4.340219361301622E-2</v>
          </cell>
        </row>
        <row r="114">
          <cell r="B114">
            <v>2.5860113418768621E-2</v>
          </cell>
        </row>
        <row r="116">
          <cell r="B116">
            <v>255.20396962999999</v>
          </cell>
        </row>
        <row r="117">
          <cell r="B117">
            <v>0.5109999999999999</v>
          </cell>
        </row>
        <row r="118">
          <cell r="B118">
            <v>51.332289182916334</v>
          </cell>
        </row>
        <row r="120">
          <cell r="B120">
            <v>1110.7</v>
          </cell>
        </row>
        <row r="121">
          <cell r="B121">
            <v>12866</v>
          </cell>
        </row>
        <row r="122">
          <cell r="B122">
            <v>630.08190070792148</v>
          </cell>
        </row>
        <row r="123">
          <cell r="B123">
            <v>46.705044042980987</v>
          </cell>
        </row>
        <row r="126">
          <cell r="B126">
            <v>77.073095237554753</v>
          </cell>
        </row>
        <row r="127">
          <cell r="B127">
            <v>254.69296962999999</v>
          </cell>
        </row>
        <row r="128">
          <cell r="B128">
            <v>51.332289182916334</v>
          </cell>
        </row>
        <row r="129">
          <cell r="B129">
            <v>46.705044042980987</v>
          </cell>
        </row>
        <row r="130">
          <cell r="B130">
            <v>46.705044042980987</v>
          </cell>
        </row>
        <row r="131">
          <cell r="B131">
            <v>32.420716942579979</v>
          </cell>
        </row>
        <row r="132">
          <cell r="B132">
            <v>243.28525141632235</v>
          </cell>
        </row>
        <row r="133">
          <cell r="B133">
            <v>307.93882469255277</v>
          </cell>
        </row>
        <row r="134">
          <cell r="B134">
            <v>143.38603494000017</v>
          </cell>
        </row>
        <row r="135">
          <cell r="B135">
            <v>158.31418651449235</v>
          </cell>
        </row>
        <row r="136">
          <cell r="B136">
            <v>6.2386032380598522</v>
          </cell>
        </row>
        <row r="140">
          <cell r="B140">
            <v>846.8401865144923</v>
          </cell>
        </row>
        <row r="142">
          <cell r="B142">
            <v>688.52599999999995</v>
          </cell>
        </row>
        <row r="143">
          <cell r="B143">
            <v>668.47967851449232</v>
          </cell>
        </row>
        <row r="144">
          <cell r="B144">
            <v>606.5</v>
          </cell>
        </row>
        <row r="145">
          <cell r="B145">
            <v>73.945999999999998</v>
          </cell>
        </row>
        <row r="147">
          <cell r="B147">
            <v>55.838000000000001</v>
          </cell>
        </row>
        <row r="148">
          <cell r="B148">
            <v>0.23218756670783583</v>
          </cell>
        </row>
        <row r="149">
          <cell r="B149">
            <v>0.25870940530132819</v>
          </cell>
        </row>
        <row r="150">
          <cell r="B150">
            <v>0.28528860195292338</v>
          </cell>
        </row>
        <row r="151">
          <cell r="B151">
            <v>1.9731939364277871</v>
          </cell>
        </row>
        <row r="152">
          <cell r="B152">
            <v>2339.483301433389</v>
          </cell>
        </row>
        <row r="153">
          <cell r="B153">
            <v>1819.9135574620232</v>
          </cell>
        </row>
        <row r="154">
          <cell r="B154">
            <v>-40.904403981333928</v>
          </cell>
        </row>
        <row r="155">
          <cell r="B155">
            <v>328.61157713563125</v>
          </cell>
        </row>
        <row r="157">
          <cell r="B157">
            <v>1.9731939364278048</v>
          </cell>
        </row>
        <row r="158">
          <cell r="B158">
            <v>2574.3392291740065</v>
          </cell>
        </row>
        <row r="159">
          <cell r="B159">
            <v>0.78645980862658227</v>
          </cell>
        </row>
        <row r="160">
          <cell r="B160">
            <v>76.666010333333446</v>
          </cell>
        </row>
        <row r="161">
          <cell r="B161">
            <v>2.3421441561244032E-2</v>
          </cell>
        </row>
        <row r="162">
          <cell r="B162">
            <v>0.76430180070356712</v>
          </cell>
        </row>
        <row r="163">
          <cell r="B163">
            <v>0.17821755620797508</v>
          </cell>
        </row>
        <row r="164">
          <cell r="B164">
            <v>668.47967851449232</v>
          </cell>
        </row>
        <row r="165">
          <cell r="B165">
            <v>73.945999999999998</v>
          </cell>
        </row>
        <row r="166">
          <cell r="B166">
            <v>34.481000000000002</v>
          </cell>
        </row>
        <row r="167">
          <cell r="B167">
            <v>231.88406095269929</v>
          </cell>
        </row>
        <row r="168">
          <cell r="B168">
            <v>-1036.6686774548227</v>
          </cell>
        </row>
        <row r="169">
          <cell r="B169">
            <v>-860.76830819404267</v>
          </cell>
        </row>
        <row r="170">
          <cell r="B170">
            <v>-1447.3706536757636</v>
          </cell>
        </row>
        <row r="172">
          <cell r="B172">
            <v>8.142550256078647E-2</v>
          </cell>
        </row>
        <row r="173">
          <cell r="B173">
            <v>5.607959234451787E-2</v>
          </cell>
        </row>
        <row r="174">
          <cell r="B174">
            <v>1.0137591298884718</v>
          </cell>
        </row>
        <row r="175">
          <cell r="B175">
            <v>1.0300218774152239</v>
          </cell>
        </row>
        <row r="176">
          <cell r="B176">
            <v>-2.7050998874286023</v>
          </cell>
        </row>
        <row r="179">
          <cell r="B179">
            <v>-0.1209664624130169</v>
          </cell>
        </row>
        <row r="180">
          <cell r="B180">
            <v>3.5927205237783401E-2</v>
          </cell>
        </row>
        <row r="181">
          <cell r="B181">
            <v>0.11005981897354525</v>
          </cell>
        </row>
        <row r="183">
          <cell r="B183">
            <v>0.26126737731631805</v>
          </cell>
        </row>
        <row r="184">
          <cell r="B184">
            <v>0.3991661567626657</v>
          </cell>
        </row>
        <row r="185">
          <cell r="B185">
            <v>2.5052224069050402</v>
          </cell>
        </row>
        <row r="186">
          <cell r="B186">
            <v>0.61685652778066569</v>
          </cell>
        </row>
        <row r="187">
          <cell r="B187">
            <v>0.13534746302548256</v>
          </cell>
        </row>
        <row r="188">
          <cell r="B188">
            <v>3.6795234272099082E-2</v>
          </cell>
        </row>
        <row r="189">
          <cell r="B189">
            <v>8.142550256078647E-2</v>
          </cell>
        </row>
        <row r="190">
          <cell r="B190">
            <v>3.4694861509642808E-2</v>
          </cell>
        </row>
        <row r="191">
          <cell r="B191">
            <v>2.3437344541075893</v>
          </cell>
        </row>
        <row r="192">
          <cell r="B192">
            <v>1.1848901860429555</v>
          </cell>
        </row>
        <row r="193">
          <cell r="B193">
            <v>2.7770679533628262</v>
          </cell>
        </row>
        <row r="194">
          <cell r="B194">
            <v>4.4317061875017698</v>
          </cell>
        </row>
        <row r="196">
          <cell r="B196">
            <v>1461.8443825835004</v>
          </cell>
        </row>
        <row r="198">
          <cell r="B198">
            <v>282.28592102119478</v>
          </cell>
        </row>
        <row r="199">
          <cell r="B199">
            <v>31.90114165945937</v>
          </cell>
        </row>
        <row r="200">
          <cell r="B200">
            <v>-0.20023690431352748</v>
          </cell>
        </row>
        <row r="201">
          <cell r="B201">
            <v>-2.3726320863135442</v>
          </cell>
        </row>
        <row r="202">
          <cell r="B202">
            <v>120.44279185573488</v>
          </cell>
        </row>
        <row r="203">
          <cell r="B203">
            <v>-21.27422446980276</v>
          </cell>
        </row>
        <row r="204">
          <cell r="B204">
            <v>3.0516910134228206</v>
          </cell>
        </row>
        <row r="205">
          <cell r="B205">
            <v>1.3603756866962979</v>
          </cell>
        </row>
        <row r="206">
          <cell r="B206">
            <v>-19.913848783106459</v>
          </cell>
        </row>
        <row r="207">
          <cell r="B207">
            <v>104.70059761629049</v>
          </cell>
        </row>
        <row r="208">
          <cell r="B208">
            <v>124.61444639939695</v>
          </cell>
        </row>
        <row r="209">
          <cell r="B209">
            <v>76.038599617635555</v>
          </cell>
        </row>
        <row r="210">
          <cell r="B210">
            <v>-14.431488468326421</v>
          </cell>
        </row>
        <row r="213">
          <cell r="B213">
            <v>77.073095237554753</v>
          </cell>
        </row>
      </sheetData>
      <sheetData sheetId="2"/>
      <sheetData sheetId="3"/>
      <sheetData sheetId="4"/>
      <sheetData sheetId="5"/>
      <sheetData sheetId="6"/>
      <sheetData sheetId="7"/>
      <sheetData sheetId="8"/>
      <sheetData sheetId="9" refreshError="1"/>
      <sheetData sheetId="10"/>
      <sheetData sheetId="11"/>
      <sheetData sheetId="12"/>
      <sheetData sheetId="13"/>
      <sheetData sheetId="14" refreshError="1">
        <row r="3">
          <cell r="D3" t="str">
            <v>Orçamento</v>
          </cell>
          <cell r="E3" t="str">
            <v>Estimativa</v>
          </cell>
          <cell r="F3" t="str">
            <v>Real</v>
          </cell>
        </row>
        <row r="4">
          <cell r="D4">
            <v>2006</v>
          </cell>
          <cell r="E4">
            <v>2005</v>
          </cell>
          <cell r="F4">
            <v>2004</v>
          </cell>
        </row>
        <row r="5">
          <cell r="B5" t="str">
            <v>Rendibilidade Operacional do Activo</v>
          </cell>
          <cell r="D5">
            <v>3.6795234272099298E-2</v>
          </cell>
          <cell r="E5">
            <v>4.1416321880794166E-2</v>
          </cell>
          <cell r="F5">
            <v>4.5058774517408792E-2</v>
          </cell>
        </row>
        <row r="6">
          <cell r="B6" t="str">
            <v>Efeito Aditivo dos Proveitos Financ.</v>
          </cell>
          <cell r="D6">
            <v>3.4717540613653231E-2</v>
          </cell>
          <cell r="E6">
            <v>3.5927205237783401E-2</v>
          </cell>
          <cell r="F6">
            <v>5.7796697898829599E-4</v>
          </cell>
        </row>
        <row r="7">
          <cell r="B7" t="str">
            <v>ROA (inclui Proveitos Financeiros)</v>
          </cell>
          <cell r="D7">
            <v>7.1512774885752528E-2</v>
          </cell>
          <cell r="E7">
            <v>7.734352711857756E-2</v>
          </cell>
          <cell r="F7">
            <v>4.5636741496397092E-2</v>
          </cell>
        </row>
        <row r="9">
          <cell r="B9" t="str">
            <v>Spread Margin</v>
          </cell>
          <cell r="D9">
            <v>1.4903818264099464E-2</v>
          </cell>
          <cell r="E9">
            <v>2.5700441343529369E-2</v>
          </cell>
          <cell r="F9">
            <v>2.813384533659755E-2</v>
          </cell>
        </row>
        <row r="10">
          <cell r="B10" t="str">
            <v xml:space="preserve">Debt to Equity Ratio </v>
          </cell>
          <cell r="D10">
            <v>2.5052224069050402</v>
          </cell>
          <cell r="E10">
            <v>2.2784677244411089</v>
          </cell>
          <cell r="F10">
            <v>2.0563049917128549</v>
          </cell>
        </row>
        <row r="11">
          <cell r="B11" t="str">
            <v>Efeito Aditivo de Alavanca Financeira (RFL)</v>
          </cell>
          <cell r="D11">
            <v>3.7337379463662557E-2</v>
          </cell>
          <cell r="E11">
            <v>5.8557626105123557E-2</v>
          </cell>
          <cell r="F11">
            <v>5.7851766601722962E-2</v>
          </cell>
        </row>
        <row r="13">
          <cell r="B13" t="str">
            <v>RENDIBILIDADE CORRENTE DOS CAPITAIS PRÓPRIOS</v>
          </cell>
          <cell r="D13">
            <v>0.10885015434941508</v>
          </cell>
          <cell r="E13">
            <v>0.13590115322370111</v>
          </cell>
          <cell r="F13">
            <v>0.10348850809812005</v>
          </cell>
        </row>
        <row r="15">
          <cell r="B15" t="str">
            <v>EFEITO DOS RESULTADOS EVENTUAIS</v>
          </cell>
          <cell r="D15">
            <v>1.0300218774152237</v>
          </cell>
          <cell r="E15">
            <v>1.0137591298884718</v>
          </cell>
          <cell r="F15">
            <v>1.0528264005009726</v>
          </cell>
        </row>
        <row r="17">
          <cell r="B17" t="str">
            <v>EFEITO FISCAL</v>
          </cell>
          <cell r="D17">
            <v>0.72624799999999989</v>
          </cell>
          <cell r="E17">
            <v>0.72599999999999987</v>
          </cell>
          <cell r="F17">
            <v>0.73758010535276797</v>
          </cell>
        </row>
        <row r="19">
          <cell r="B19" t="str">
            <v xml:space="preserve"> ROE (Return On Equity)</v>
          </cell>
          <cell r="D19">
            <v>8.1425502560787219E-2</v>
          </cell>
          <cell r="E19">
            <v>0.10002177129594475</v>
          </cell>
          <cell r="F19">
            <v>8.0363360100627057E-2</v>
          </cell>
        </row>
        <row r="23">
          <cell r="B23" t="str">
            <v>Definições:</v>
          </cell>
        </row>
        <row r="24">
          <cell r="B24">
            <v>1</v>
          </cell>
          <cell r="C24" t="str">
            <v>Rendibilidade Operacional do Activo (ROA) [RO / A]</v>
          </cell>
        </row>
        <row r="25">
          <cell r="B25">
            <v>2</v>
          </cell>
          <cell r="C25" t="str">
            <v>Efeito Aditivo dos Proveitos Financ. [Proveitos Financeiros / CP]</v>
          </cell>
        </row>
        <row r="26">
          <cell r="B26">
            <v>3</v>
          </cell>
          <cell r="C26" t="str">
            <v>= ROA → inclui Proveitos Financeiros [1 + 2]</v>
          </cell>
        </row>
        <row r="27">
          <cell r="B27">
            <v>4</v>
          </cell>
          <cell r="C27" t="str">
            <v>Spread Margin [ROA - EF/CA]</v>
          </cell>
        </row>
        <row r="28">
          <cell r="B28">
            <v>5</v>
          </cell>
          <cell r="C28" t="str">
            <v>Debt to Equity Ratio [CA / CP]</v>
          </cell>
        </row>
        <row r="29">
          <cell r="B29">
            <v>6</v>
          </cell>
          <cell r="C29" t="str">
            <v>= Efeito Aditivo de Alavanca Financeira [4 X 5]</v>
          </cell>
        </row>
        <row r="30">
          <cell r="B30">
            <v>7</v>
          </cell>
          <cell r="C30" t="str">
            <v>RENDIBILIDADE CORRENTE DOS CAPITAIS PRÓPRIOS [3 + 6 ou RC / CA]</v>
          </cell>
        </row>
        <row r="31">
          <cell r="B31">
            <v>8</v>
          </cell>
          <cell r="C31" t="str">
            <v>EFEITO DOS RESULTADOS EVENTUAIS [RAI / RC]</v>
          </cell>
        </row>
        <row r="32">
          <cell r="B32">
            <v>9</v>
          </cell>
          <cell r="C32" t="str">
            <v>EFEITO FISCAL [RDI / RAI]</v>
          </cell>
        </row>
        <row r="33">
          <cell r="B33">
            <v>10</v>
          </cell>
          <cell r="C33" t="str">
            <v>= Return On Equity (ROE) [7 x 8 x 9]</v>
          </cell>
        </row>
        <row r="34">
          <cell r="B34" t="str">
            <v>Acrónimos:</v>
          </cell>
        </row>
        <row r="35">
          <cell r="C35" t="str">
            <v xml:space="preserve">RO - Resultado Operacional </v>
          </cell>
        </row>
        <row r="36">
          <cell r="C36" t="str">
            <v>E - Equity (Capital Próprio)</v>
          </cell>
        </row>
        <row r="37">
          <cell r="C37" t="str">
            <v>CA - Capital Alheio (Debt)</v>
          </cell>
        </row>
        <row r="38">
          <cell r="C38" t="str">
            <v>A - Activo (Contabilístico)</v>
          </cell>
        </row>
        <row r="39">
          <cell r="C39" t="str">
            <v>RFL - Return From Leverage</v>
          </cell>
        </row>
        <row r="40">
          <cell r="C40" t="str">
            <v>RC - Resultado Corrente</v>
          </cell>
        </row>
        <row r="41">
          <cell r="C41" t="str">
            <v>EF - Encargos Financeiros</v>
          </cell>
        </row>
        <row r="42">
          <cell r="C42" t="str">
            <v>RAI - Resultado Antes de Impostos</v>
          </cell>
        </row>
        <row r="43">
          <cell r="C43" t="str">
            <v>RDI - Resultado Depois de Impostos</v>
          </cell>
        </row>
        <row r="44">
          <cell r="C44" t="str">
            <v>ROA - Return On Assets</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os 2010"/>
      <sheetName val="Auxiliar"/>
      <sheetName val="Encerrados 2010"/>
      <sheetName val="resumo"/>
      <sheetName val="Sub. 2010 - 21Abril"/>
      <sheetName val="Linhas 2010 18 Abril"/>
      <sheetName val="C Ref e Real_Linhas2010_Dez11"/>
      <sheetName val="C Ref e Real_Sub2010_Dez11"/>
      <sheetName val="C Ref e Real_Agrup2010_Dez11"/>
      <sheetName val="C Ref e Real_Remod2010_Dez11"/>
      <sheetName val="Imobilizado Elementos PEP_Dez11"/>
      <sheetName val="LN_SB_PAULA ALMEIDA_Dez11"/>
      <sheetName val="cadastro 2010"/>
      <sheetName val="Paramet_indices"/>
      <sheetName val="Subestações-Caracteristicas"/>
      <sheetName val="Subestações-Cref09"/>
      <sheetName val="Linhas-Cref09"/>
      <sheetName val="Subestações-2010"/>
      <sheetName val="Linhas-2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9">
          <cell r="E39">
            <v>1395</v>
          </cell>
          <cell r="F39">
            <v>1114</v>
          </cell>
        </row>
      </sheetData>
      <sheetData sheetId="14"/>
      <sheetData sheetId="15"/>
      <sheetData sheetId="16"/>
      <sheetData sheetId="17"/>
      <sheetData sheetId="1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_tot vv"/>
      <sheetName val="leia-me"/>
      <sheetName val="factura_termica"/>
      <sheetName val="factura_hidrica"/>
      <sheetName val="emissao"/>
      <sheetName val="res.cae's hidr"/>
      <sheetName val="res.cae's "/>
      <sheetName val="resumo_tot"/>
      <sheetName val="diversos"/>
      <sheetName val="combustiveis"/>
    </sheetNames>
    <sheetDataSet>
      <sheetData sheetId="0" refreshError="1"/>
      <sheetData sheetId="1" refreshError="1"/>
      <sheetData sheetId="2" refreshError="1"/>
      <sheetData sheetId="3" refreshError="1"/>
      <sheetData sheetId="4" refreshError="1">
        <row r="3">
          <cell r="D3" t="str">
            <v>JAN</v>
          </cell>
          <cell r="E3" t="str">
            <v>FEV</v>
          </cell>
          <cell r="F3" t="str">
            <v>MAR</v>
          </cell>
          <cell r="G3" t="str">
            <v>ABR</v>
          </cell>
          <cell r="H3" t="str">
            <v>MAI</v>
          </cell>
          <cell r="I3" t="str">
            <v>JUN</v>
          </cell>
          <cell r="J3" t="str">
            <v>JUL</v>
          </cell>
          <cell r="K3" t="str">
            <v>AGO</v>
          </cell>
          <cell r="L3" t="str">
            <v>SET</v>
          </cell>
          <cell r="M3" t="str">
            <v>OUT</v>
          </cell>
          <cell r="N3" t="str">
            <v>NOV</v>
          </cell>
          <cell r="O3" t="str">
            <v>DEZ</v>
          </cell>
        </row>
        <row r="4">
          <cell r="B4" t="str">
            <v>CAL</v>
          </cell>
        </row>
        <row r="5">
          <cell r="B5" t="str">
            <v>CTD</v>
          </cell>
        </row>
        <row r="6">
          <cell r="B6" t="str">
            <v>CAR</v>
          </cell>
        </row>
        <row r="7">
          <cell r="B7" t="str">
            <v>CPL</v>
          </cell>
        </row>
        <row r="8">
          <cell r="B8" t="str">
            <v>CVN</v>
          </cell>
        </row>
        <row r="9">
          <cell r="B9" t="str">
            <v>CSD</v>
          </cell>
        </row>
        <row r="10">
          <cell r="B10" t="str">
            <v>CVF</v>
          </cell>
        </row>
        <row r="11">
          <cell r="B11" t="str">
            <v>CCD</v>
          </cell>
        </row>
        <row r="12">
          <cell r="B12" t="str">
            <v>CMD</v>
          </cell>
        </row>
        <row r="13">
          <cell r="B13" t="str">
            <v>CPT</v>
          </cell>
        </row>
        <row r="14">
          <cell r="B14" t="str">
            <v>CBT</v>
          </cell>
        </row>
        <row r="15">
          <cell r="B15" t="str">
            <v>CPN</v>
          </cell>
        </row>
        <row r="16">
          <cell r="B16" t="str">
            <v>CVR</v>
          </cell>
        </row>
        <row r="17">
          <cell r="B17" t="str">
            <v>CTC</v>
          </cell>
        </row>
        <row r="18">
          <cell r="B18" t="str">
            <v>CRG</v>
          </cell>
        </row>
        <row r="19">
          <cell r="B19" t="str">
            <v>CCL</v>
          </cell>
        </row>
        <row r="20">
          <cell r="B20" t="str">
            <v>CTR</v>
          </cell>
        </row>
        <row r="21">
          <cell r="B21" t="str">
            <v>CCM</v>
          </cell>
        </row>
        <row r="22">
          <cell r="B22" t="str">
            <v>CCA</v>
          </cell>
        </row>
        <row r="23">
          <cell r="B23" t="str">
            <v>CAG</v>
          </cell>
        </row>
        <row r="24">
          <cell r="B24" t="str">
            <v>CRV</v>
          </cell>
        </row>
        <row r="25">
          <cell r="B25" t="str">
            <v>CCR</v>
          </cell>
        </row>
        <row r="26">
          <cell r="B26" t="str">
            <v>CBC</v>
          </cell>
        </row>
        <row r="27">
          <cell r="B27" t="str">
            <v>CCB</v>
          </cell>
        </row>
        <row r="28">
          <cell r="B28" t="str">
            <v>CPC</v>
          </cell>
        </row>
        <row r="29">
          <cell r="B29" t="str">
            <v>CFT</v>
          </cell>
        </row>
        <row r="32">
          <cell r="B32" t="str">
            <v>CPG</v>
          </cell>
        </row>
        <row r="33">
          <cell r="B33" t="str">
            <v>CTG</v>
          </cell>
        </row>
      </sheetData>
      <sheetData sheetId="5" refreshError="1"/>
      <sheetData sheetId="6" refreshError="1"/>
      <sheetData sheetId="7" refreshError="1"/>
      <sheetData sheetId="8" refreshError="1"/>
      <sheetData sheetId="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ório"/>
      <sheetName val="Dados SAP"/>
      <sheetName val="Balanço Completo"/>
      <sheetName val="Balanço R"/>
      <sheetName val="Balanço O"/>
      <sheetName val="Orc.Expl. R"/>
      <sheetName val="Orc.Expl. O"/>
      <sheetName val="Impacte corr.tar"/>
      <sheetName val="Resultado Permitido"/>
      <sheetName val="Orc.Tes_Fin R"/>
      <sheetName val="Orc.Tes_Fin O"/>
      <sheetName val="Controlo Orçamental"/>
      <sheetName val="Controlo Orçamental2"/>
      <sheetName val="Novo03"/>
      <sheetName val="Oferta R"/>
      <sheetName val="Oferta O"/>
      <sheetName val="Oferta Dec.Desv"/>
      <sheetName val="Procura R"/>
      <sheetName val="Procura R2"/>
      <sheetName val="Procura O"/>
      <sheetName val="Desvio Vendas"/>
      <sheetName val="DesviosBalFunc"/>
      <sheetName val="Balanço APOIO TESOURARIA"/>
      <sheetName val="Det 27"/>
      <sheetName val="Indicadores R"/>
      <sheetName val="RCP"/>
      <sheetName val="KPI's"/>
      <sheetName val="KPI's Cálculo"/>
      <sheetName val="KPI's Dados"/>
      <sheetName val="IndicadoresDefin"/>
      <sheetName val="FontesEnerg"/>
      <sheetName val="DesvTarDados"/>
      <sheetName val="DesvTarAgrega"/>
      <sheetName val="DesvTarMostra"/>
      <sheetName val="DesvTarMostra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row r="1">
          <cell r="B1" t="str">
            <v xml:space="preserve">EVOLUÇÃO  DOS  DESVIOS  DAS  TARIFAS       (k€)  </v>
          </cell>
        </row>
        <row r="3">
          <cell r="D3" t="str">
            <v>Total</v>
          </cell>
          <cell r="E3" t="str">
            <v>SALDO  MENSAL  DOS  DESVIOS</v>
          </cell>
          <cell r="U3" t="str">
            <v>Total</v>
          </cell>
          <cell r="V3">
            <v>37987</v>
          </cell>
          <cell r="W3">
            <v>38018</v>
          </cell>
          <cell r="X3">
            <v>38047</v>
          </cell>
          <cell r="Y3">
            <v>38078</v>
          </cell>
          <cell r="Z3">
            <v>38108</v>
          </cell>
          <cell r="AA3">
            <v>38139</v>
          </cell>
          <cell r="AB3">
            <v>38169</v>
          </cell>
          <cell r="AC3">
            <v>38200</v>
          </cell>
          <cell r="AD3">
            <v>38231</v>
          </cell>
          <cell r="AE3">
            <v>38261</v>
          </cell>
          <cell r="AF3">
            <v>38292</v>
          </cell>
          <cell r="AG3">
            <v>38322</v>
          </cell>
        </row>
        <row r="4">
          <cell r="D4" t="str">
            <v>anual</v>
          </cell>
          <cell r="E4">
            <v>37987</v>
          </cell>
          <cell r="F4">
            <v>38018</v>
          </cell>
          <cell r="G4">
            <v>38047</v>
          </cell>
          <cell r="H4">
            <v>38078</v>
          </cell>
          <cell r="I4">
            <v>38108</v>
          </cell>
          <cell r="J4">
            <v>38139</v>
          </cell>
          <cell r="K4">
            <v>38169</v>
          </cell>
          <cell r="L4">
            <v>38200</v>
          </cell>
          <cell r="M4">
            <v>38231</v>
          </cell>
          <cell r="N4">
            <v>38261</v>
          </cell>
          <cell r="O4">
            <v>38292</v>
          </cell>
          <cell r="P4">
            <v>38322</v>
          </cell>
          <cell r="U4" t="str">
            <v>anual</v>
          </cell>
        </row>
        <row r="5">
          <cell r="B5" t="str">
            <v>AEE</v>
          </cell>
          <cell r="S5" t="str">
            <v>Saldo inicial (c/27)</v>
          </cell>
          <cell r="T5" t="str">
            <v>+</v>
          </cell>
          <cell r="U5">
            <v>247.02391169000001</v>
          </cell>
          <cell r="V5">
            <v>247.02391169000001</v>
          </cell>
          <cell r="W5">
            <v>260.48137442999996</v>
          </cell>
          <cell r="X5">
            <v>270.11976570000002</v>
          </cell>
          <cell r="Y5">
            <v>277.57366691000004</v>
          </cell>
          <cell r="Z5">
            <v>293.63089938999997</v>
          </cell>
          <cell r="AA5">
            <v>300.06678963000002</v>
          </cell>
          <cell r="AB5">
            <v>311.70541009999999</v>
          </cell>
          <cell r="AC5">
            <v>324.41667395999997</v>
          </cell>
          <cell r="AD5">
            <v>341.48427815999997</v>
          </cell>
          <cell r="AE5">
            <v>352.85635619999999</v>
          </cell>
        </row>
        <row r="6">
          <cell r="B6" t="str">
            <v xml:space="preserve">Diferença Tarifária - ano n-1  </v>
          </cell>
          <cell r="S6" t="str">
            <v xml:space="preserve">    Desvios gerados (c/71)</v>
          </cell>
          <cell r="T6" t="str">
            <v>+</v>
          </cell>
          <cell r="U6">
            <v>333.61735033000002</v>
          </cell>
          <cell r="V6">
            <v>30.77900945</v>
          </cell>
          <cell r="W6">
            <v>28.843334680000005</v>
          </cell>
          <cell r="X6">
            <v>25.754555059999994</v>
          </cell>
          <cell r="Y6">
            <v>35.836932390000001</v>
          </cell>
          <cell r="Z6">
            <v>26.204246299999998</v>
          </cell>
          <cell r="AA6">
            <v>31.409941930000002</v>
          </cell>
          <cell r="AB6">
            <v>33.29821828</v>
          </cell>
          <cell r="AC6">
            <v>37.738295950000008</v>
          </cell>
          <cell r="AD6">
            <v>32.003442899999996</v>
          </cell>
          <cell r="AE6">
            <v>51.749373390000002</v>
          </cell>
        </row>
        <row r="7">
          <cell r="B7" t="str">
            <v xml:space="preserve">    Saldo inicial (c/27)</v>
          </cell>
          <cell r="C7" t="str">
            <v>+</v>
          </cell>
          <cell r="D7">
            <v>244991.40140999999</v>
          </cell>
          <cell r="E7">
            <v>244991.40140999999</v>
          </cell>
          <cell r="F7">
            <v>224575.45129999999</v>
          </cell>
          <cell r="G7">
            <v>204159.50118999998</v>
          </cell>
          <cell r="H7">
            <v>183743.55107999998</v>
          </cell>
          <cell r="I7">
            <v>163327.60096999997</v>
          </cell>
          <cell r="J7">
            <v>142911.65085999997</v>
          </cell>
          <cell r="K7">
            <v>122495.70074999996</v>
          </cell>
          <cell r="L7">
            <v>102079.75063999995</v>
          </cell>
          <cell r="M7">
            <v>81663.80052999995</v>
          </cell>
          <cell r="N7">
            <v>61247.850419999952</v>
          </cell>
          <cell r="O7" t="str">
            <v/>
          </cell>
          <cell r="P7" t="str">
            <v/>
          </cell>
          <cell r="S7" t="str">
            <v xml:space="preserve">    Desvios recuperados (c/71)</v>
          </cell>
          <cell r="T7" t="str">
            <v>-</v>
          </cell>
          <cell r="U7">
            <v>200.46022652999997</v>
          </cell>
          <cell r="V7">
            <v>17.32154671</v>
          </cell>
          <cell r="W7">
            <v>19.204943409999998</v>
          </cell>
          <cell r="X7">
            <v>18.30065385</v>
          </cell>
          <cell r="Y7">
            <v>19.779699909999994</v>
          </cell>
          <cell r="Z7">
            <v>19.768356059999995</v>
          </cell>
          <cell r="AA7">
            <v>19.771321459999996</v>
          </cell>
          <cell r="AB7">
            <v>20.586954419999998</v>
          </cell>
          <cell r="AC7">
            <v>20.670691749999996</v>
          </cell>
          <cell r="AD7">
            <v>20.631364859999998</v>
          </cell>
          <cell r="AE7">
            <v>24.424694099999993</v>
          </cell>
        </row>
        <row r="8">
          <cell r="B8" t="str">
            <v xml:space="preserve">    Desvios gerados (c/71)</v>
          </cell>
          <cell r="C8" t="str">
            <v>+</v>
          </cell>
          <cell r="D8">
            <v>0</v>
          </cell>
          <cell r="E8">
            <v>0</v>
          </cell>
          <cell r="F8">
            <v>0</v>
          </cell>
          <cell r="G8">
            <v>0</v>
          </cell>
          <cell r="H8">
            <v>0</v>
          </cell>
          <cell r="I8">
            <v>0</v>
          </cell>
          <cell r="J8">
            <v>0</v>
          </cell>
          <cell r="K8">
            <v>0</v>
          </cell>
          <cell r="L8">
            <v>0</v>
          </cell>
          <cell r="M8">
            <v>0</v>
          </cell>
          <cell r="N8">
            <v>0</v>
          </cell>
          <cell r="O8" t="str">
            <v/>
          </cell>
          <cell r="P8" t="str">
            <v/>
          </cell>
          <cell r="S8" t="str">
            <v>Saldo final (c/27)</v>
          </cell>
          <cell r="T8" t="str">
            <v>=</v>
          </cell>
          <cell r="U8">
            <v>380.18103549000006</v>
          </cell>
          <cell r="V8">
            <v>260.48137443000002</v>
          </cell>
          <cell r="W8">
            <v>270.11976570000002</v>
          </cell>
          <cell r="X8">
            <v>277.57366691000004</v>
          </cell>
          <cell r="Y8">
            <v>293.63089938999997</v>
          </cell>
          <cell r="Z8">
            <v>300.06678963000002</v>
          </cell>
          <cell r="AA8">
            <v>311.70541009999999</v>
          </cell>
          <cell r="AB8">
            <v>324.41667395999997</v>
          </cell>
          <cell r="AC8">
            <v>341.48427815999997</v>
          </cell>
          <cell r="AD8">
            <v>352.85635619999999</v>
          </cell>
          <cell r="AE8">
            <v>380.18103549</v>
          </cell>
        </row>
        <row r="9">
          <cell r="B9" t="str">
            <v xml:space="preserve">    Desvios recuperados (c/71)</v>
          </cell>
          <cell r="C9" t="str">
            <v>-</v>
          </cell>
          <cell r="D9">
            <v>204159.50110000002</v>
          </cell>
          <cell r="E9">
            <v>20415.950109999998</v>
          </cell>
          <cell r="F9">
            <v>20415.950109999998</v>
          </cell>
          <cell r="G9">
            <v>20415.950109999998</v>
          </cell>
          <cell r="H9">
            <v>20415.950109999998</v>
          </cell>
          <cell r="I9">
            <v>20415.950109999998</v>
          </cell>
          <cell r="J9">
            <v>20415.950109999998</v>
          </cell>
          <cell r="K9">
            <v>20415.950109999998</v>
          </cell>
          <cell r="L9">
            <v>20415.950109999998</v>
          </cell>
          <cell r="M9">
            <v>20415.950109999998</v>
          </cell>
          <cell r="N9">
            <v>20415.950109999998</v>
          </cell>
          <cell r="O9" t="str">
            <v/>
          </cell>
          <cell r="P9" t="str">
            <v/>
          </cell>
        </row>
        <row r="10">
          <cell r="B10" t="str">
            <v xml:space="preserve">    Saldo final (c/27)</v>
          </cell>
          <cell r="C10" t="str">
            <v>=</v>
          </cell>
          <cell r="D10">
            <v>40831.900309999954</v>
          </cell>
          <cell r="E10">
            <v>224575.45129999999</v>
          </cell>
          <cell r="F10">
            <v>204159.50118999998</v>
          </cell>
          <cell r="G10">
            <v>183743.55107999998</v>
          </cell>
          <cell r="H10">
            <v>163327.60096999997</v>
          </cell>
          <cell r="I10">
            <v>142911.65085999997</v>
          </cell>
          <cell r="J10">
            <v>122495.70074999996</v>
          </cell>
          <cell r="K10">
            <v>102079.75063999995</v>
          </cell>
          <cell r="L10">
            <v>81663.80052999995</v>
          </cell>
          <cell r="M10">
            <v>61247.850419999952</v>
          </cell>
          <cell r="N10">
            <v>40831.900309999954</v>
          </cell>
          <cell r="O10" t="str">
            <v/>
          </cell>
          <cell r="P10" t="str">
            <v/>
          </cell>
        </row>
        <row r="11">
          <cell r="B11" t="str">
            <v xml:space="preserve">Desvio de AEE fixos - ano n     </v>
          </cell>
        </row>
        <row r="12">
          <cell r="B12" t="str">
            <v xml:space="preserve">    Saldo inicial (c/27)</v>
          </cell>
          <cell r="C12" t="str">
            <v>+</v>
          </cell>
          <cell r="D12">
            <v>0</v>
          </cell>
          <cell r="E12">
            <v>0</v>
          </cell>
          <cell r="F12">
            <v>27175.250530000001</v>
          </cell>
          <cell r="G12">
            <v>51289.739430000001</v>
          </cell>
          <cell r="H12">
            <v>72625.358080000005</v>
          </cell>
          <cell r="I12">
            <v>96949.403190000012</v>
          </cell>
          <cell r="J12">
            <v>114761.83839000002</v>
          </cell>
          <cell r="K12">
            <v>129975.63650000002</v>
          </cell>
          <cell r="L12">
            <v>126274.09601000002</v>
          </cell>
          <cell r="M12">
            <v>155369.71652000002</v>
          </cell>
          <cell r="N12">
            <v>171058.96893000003</v>
          </cell>
          <cell r="O12" t="str">
            <v/>
          </cell>
          <cell r="P12" t="str">
            <v/>
          </cell>
        </row>
        <row r="13">
          <cell r="B13" t="str">
            <v xml:space="preserve">    Desvios gerados (c/71)</v>
          </cell>
          <cell r="C13" t="str">
            <v>+</v>
          </cell>
          <cell r="D13">
            <v>193513.66487000004</v>
          </cell>
          <cell r="E13">
            <v>27175.250530000001</v>
          </cell>
          <cell r="F13">
            <v>24114.4889</v>
          </cell>
          <cell r="G13">
            <v>21335.618649999997</v>
          </cell>
          <cell r="H13">
            <v>24324.045109999999</v>
          </cell>
          <cell r="I13">
            <v>17812.4352</v>
          </cell>
          <cell r="J13">
            <v>15213.79811</v>
          </cell>
          <cell r="K13">
            <v>-3701.5404900000003</v>
          </cell>
          <cell r="L13">
            <v>29095.620510000001</v>
          </cell>
          <cell r="M13">
            <v>15689.252410000001</v>
          </cell>
          <cell r="N13">
            <v>22454.695940000001</v>
          </cell>
          <cell r="O13" t="str">
            <v/>
          </cell>
          <cell r="P13" t="str">
            <v/>
          </cell>
        </row>
        <row r="14">
          <cell r="B14" t="str">
            <v xml:space="preserve">    Desvios recuperados (c/71)</v>
          </cell>
          <cell r="C14" t="str">
            <v>-</v>
          </cell>
          <cell r="D14">
            <v>0</v>
          </cell>
          <cell r="E14">
            <v>0</v>
          </cell>
          <cell r="F14">
            <v>0</v>
          </cell>
          <cell r="G14">
            <v>0</v>
          </cell>
          <cell r="H14">
            <v>0</v>
          </cell>
          <cell r="I14">
            <v>0</v>
          </cell>
          <cell r="J14">
            <v>0</v>
          </cell>
          <cell r="K14">
            <v>0</v>
          </cell>
          <cell r="L14">
            <v>0</v>
          </cell>
          <cell r="M14">
            <v>0</v>
          </cell>
          <cell r="N14">
            <v>0</v>
          </cell>
          <cell r="O14" t="str">
            <v/>
          </cell>
          <cell r="P14" t="str">
            <v/>
          </cell>
        </row>
        <row r="15">
          <cell r="B15" t="str">
            <v xml:space="preserve">    Saldo final (c/27)</v>
          </cell>
          <cell r="C15" t="str">
            <v>=</v>
          </cell>
          <cell r="D15">
            <v>193513.66487000004</v>
          </cell>
          <cell r="E15">
            <v>27175.250530000001</v>
          </cell>
          <cell r="F15">
            <v>51289.739430000001</v>
          </cell>
          <cell r="G15">
            <v>72625.358080000005</v>
          </cell>
          <cell r="H15">
            <v>96949.403190000012</v>
          </cell>
          <cell r="I15">
            <v>114761.83839000002</v>
          </cell>
          <cell r="J15">
            <v>129975.63650000002</v>
          </cell>
          <cell r="K15">
            <v>126274.09601000002</v>
          </cell>
          <cell r="L15">
            <v>155369.71652000002</v>
          </cell>
          <cell r="M15">
            <v>171058.96893000003</v>
          </cell>
          <cell r="N15">
            <v>193513.66487000004</v>
          </cell>
          <cell r="O15" t="str">
            <v/>
          </cell>
          <cell r="P15" t="str">
            <v/>
          </cell>
        </row>
        <row r="16">
          <cell r="B16" t="str">
            <v>Desvio de AEE, encargos variáveis - ano n-1</v>
          </cell>
        </row>
        <row r="17">
          <cell r="B17" t="str">
            <v xml:space="preserve">    Saldo inicial (c/27)</v>
          </cell>
          <cell r="C17" t="str">
            <v>+</v>
          </cell>
          <cell r="D17">
            <v>10519.631670000001</v>
          </cell>
          <cell r="E17">
            <v>10519.631670000001</v>
          </cell>
          <cell r="F17">
            <v>10519.631670000001</v>
          </cell>
          <cell r="G17">
            <v>8766.3596700000016</v>
          </cell>
          <cell r="H17">
            <v>7889.7236700000012</v>
          </cell>
          <cell r="I17">
            <v>7013.0876700000008</v>
          </cell>
          <cell r="J17">
            <v>6136.4516700000004</v>
          </cell>
          <cell r="K17">
            <v>5259.81567</v>
          </cell>
          <cell r="L17">
            <v>4383.1796699999995</v>
          </cell>
          <cell r="M17">
            <v>3506.5436699999996</v>
          </cell>
          <cell r="N17">
            <v>2629.9076699999996</v>
          </cell>
          <cell r="O17" t="str">
            <v/>
          </cell>
          <cell r="P17" t="str">
            <v/>
          </cell>
        </row>
        <row r="18">
          <cell r="B18" t="str">
            <v xml:space="preserve">    Desvios gerados (c/71)</v>
          </cell>
          <cell r="C18" t="str">
            <v>+</v>
          </cell>
          <cell r="D18">
            <v>0</v>
          </cell>
          <cell r="E18">
            <v>0</v>
          </cell>
          <cell r="F18">
            <v>0</v>
          </cell>
          <cell r="G18">
            <v>0</v>
          </cell>
          <cell r="H18">
            <v>0</v>
          </cell>
          <cell r="I18">
            <v>0</v>
          </cell>
          <cell r="J18">
            <v>0</v>
          </cell>
          <cell r="K18">
            <v>0</v>
          </cell>
          <cell r="L18">
            <v>0</v>
          </cell>
          <cell r="M18">
            <v>0</v>
          </cell>
          <cell r="N18">
            <v>0</v>
          </cell>
          <cell r="O18" t="str">
            <v/>
          </cell>
          <cell r="P18" t="str">
            <v/>
          </cell>
        </row>
        <row r="19">
          <cell r="B19" t="str">
            <v xml:space="preserve">    Desvios recuperados (c/71)</v>
          </cell>
          <cell r="C19" t="str">
            <v>-</v>
          </cell>
          <cell r="D19">
            <v>8766.3600000000024</v>
          </cell>
          <cell r="E19">
            <v>0</v>
          </cell>
          <cell r="F19">
            <v>1753.2719999999999</v>
          </cell>
          <cell r="G19">
            <v>876.63599999999997</v>
          </cell>
          <cell r="H19">
            <v>876.63599999999997</v>
          </cell>
          <cell r="I19">
            <v>876.63599999999997</v>
          </cell>
          <cell r="J19">
            <v>876.63599999999997</v>
          </cell>
          <cell r="K19">
            <v>876.63599999999997</v>
          </cell>
          <cell r="L19">
            <v>876.63599999999997</v>
          </cell>
          <cell r="M19">
            <v>876.63599999999997</v>
          </cell>
          <cell r="N19">
            <v>876.63599999999997</v>
          </cell>
          <cell r="O19" t="str">
            <v/>
          </cell>
          <cell r="P19" t="str">
            <v/>
          </cell>
        </row>
        <row r="20">
          <cell r="B20" t="str">
            <v xml:space="preserve">    Saldo final (c/27)</v>
          </cell>
          <cell r="C20" t="str">
            <v>=</v>
          </cell>
          <cell r="D20">
            <v>1753.2716699999996</v>
          </cell>
          <cell r="E20">
            <v>10519.631670000001</v>
          </cell>
          <cell r="F20">
            <v>8766.3596700000016</v>
          </cell>
          <cell r="G20">
            <v>7889.7236700000012</v>
          </cell>
          <cell r="H20">
            <v>7013.0876700000008</v>
          </cell>
          <cell r="I20">
            <v>6136.4516700000004</v>
          </cell>
          <cell r="J20">
            <v>5259.81567</v>
          </cell>
          <cell r="K20">
            <v>4383.1796699999995</v>
          </cell>
          <cell r="L20">
            <v>3506.5436699999996</v>
          </cell>
          <cell r="M20">
            <v>2629.9076699999996</v>
          </cell>
          <cell r="N20">
            <v>1753.2716699999996</v>
          </cell>
          <cell r="O20" t="str">
            <v/>
          </cell>
          <cell r="P20" t="str">
            <v/>
          </cell>
        </row>
        <row r="21">
          <cell r="B21" t="str">
            <v xml:space="preserve">Desvio de combustível NBT </v>
          </cell>
        </row>
        <row r="22">
          <cell r="B22" t="str">
            <v xml:space="preserve">    Saldo inicial (c/27)</v>
          </cell>
          <cell r="C22" t="str">
            <v>+</v>
          </cell>
          <cell r="D22">
            <v>0</v>
          </cell>
          <cell r="E22">
            <v>0</v>
          </cell>
          <cell r="F22">
            <v>572.96699999999998</v>
          </cell>
          <cell r="G22">
            <v>1391.3330000000001</v>
          </cell>
          <cell r="H22">
            <v>3034.1730000000002</v>
          </cell>
          <cell r="I22">
            <v>5115.5120000000006</v>
          </cell>
          <cell r="J22">
            <v>6972.4400000000014</v>
          </cell>
          <cell r="K22">
            <v>12340.126000000002</v>
          </cell>
          <cell r="L22">
            <v>13992.120000000003</v>
          </cell>
          <cell r="M22">
            <v>17622.493000000002</v>
          </cell>
          <cell r="N22">
            <v>20531.994000000002</v>
          </cell>
          <cell r="O22" t="str">
            <v/>
          </cell>
          <cell r="P22" t="str">
            <v/>
          </cell>
        </row>
        <row r="23">
          <cell r="B23" t="str">
            <v xml:space="preserve">    Desvios gerados (c/71)</v>
          </cell>
          <cell r="C23" t="str">
            <v>+</v>
          </cell>
          <cell r="D23">
            <v>24636.808000000001</v>
          </cell>
          <cell r="E23">
            <v>-212.47499999999999</v>
          </cell>
          <cell r="F23">
            <v>32.923999999999999</v>
          </cell>
          <cell r="G23">
            <v>857.39800000000002</v>
          </cell>
          <cell r="H23">
            <v>1815.6369999999999</v>
          </cell>
          <cell r="I23">
            <v>1591.2260000000001</v>
          </cell>
          <cell r="J23">
            <v>5101.9840000000004</v>
          </cell>
          <cell r="K23">
            <v>1830.4760000000001</v>
          </cell>
          <cell r="L23">
            <v>3808.855</v>
          </cell>
          <cell r="M23">
            <v>3087.9830000000002</v>
          </cell>
          <cell r="N23">
            <v>6722.8</v>
          </cell>
          <cell r="O23" t="str">
            <v/>
          </cell>
          <cell r="P23" t="str">
            <v/>
          </cell>
        </row>
        <row r="24">
          <cell r="B24" t="str">
            <v xml:space="preserve">    Desvios recuperados (c/71)</v>
          </cell>
          <cell r="C24" t="str">
            <v>-</v>
          </cell>
          <cell r="D24">
            <v>-377.53900000000067</v>
          </cell>
          <cell r="E24">
            <v>-785.44200000000001</v>
          </cell>
          <cell r="F24">
            <v>-785.44200000000001</v>
          </cell>
          <cell r="G24">
            <v>-785.44200000000001</v>
          </cell>
          <cell r="H24">
            <v>-265.702</v>
          </cell>
          <cell r="I24">
            <v>-265.702</v>
          </cell>
          <cell r="J24">
            <v>-265.702</v>
          </cell>
          <cell r="K24">
            <v>178.482</v>
          </cell>
          <cell r="L24">
            <v>178.482</v>
          </cell>
          <cell r="M24">
            <v>178.482</v>
          </cell>
          <cell r="N24">
            <v>2240.4470000000001</v>
          </cell>
          <cell r="O24" t="str">
            <v/>
          </cell>
          <cell r="P24" t="str">
            <v/>
          </cell>
        </row>
        <row r="25">
          <cell r="B25" t="str">
            <v xml:space="preserve">    Saldo final (c/27)</v>
          </cell>
          <cell r="C25" t="str">
            <v>=</v>
          </cell>
          <cell r="D25">
            <v>25014.347000000002</v>
          </cell>
          <cell r="E25">
            <v>572.96699999999998</v>
          </cell>
          <cell r="F25">
            <v>1391.3330000000001</v>
          </cell>
          <cell r="G25">
            <v>3034.1730000000002</v>
          </cell>
          <cell r="H25">
            <v>5115.5120000000006</v>
          </cell>
          <cell r="I25">
            <v>6972.4400000000014</v>
          </cell>
          <cell r="J25">
            <v>12340.126000000002</v>
          </cell>
          <cell r="K25">
            <v>13992.120000000003</v>
          </cell>
          <cell r="L25">
            <v>17622.493000000002</v>
          </cell>
          <cell r="M25">
            <v>20531.994000000002</v>
          </cell>
          <cell r="N25">
            <v>25014.347000000002</v>
          </cell>
          <cell r="O25" t="str">
            <v/>
          </cell>
          <cell r="P25" t="str">
            <v/>
          </cell>
        </row>
        <row r="26">
          <cell r="B26" t="str">
            <v>Encargo variável NBT - ano n-1</v>
          </cell>
        </row>
        <row r="27">
          <cell r="B27" t="str">
            <v xml:space="preserve">    Saldo inicial (c/27)</v>
          </cell>
          <cell r="C27" t="str">
            <v>+</v>
          </cell>
          <cell r="D27">
            <v>-8701.1229199999998</v>
          </cell>
          <cell r="E27">
            <v>-8701.1229199999998</v>
          </cell>
          <cell r="F27">
            <v>-8701.1229199999998</v>
          </cell>
          <cell r="G27">
            <v>-8701.1229199999998</v>
          </cell>
          <cell r="H27">
            <v>-8701.1229199999998</v>
          </cell>
          <cell r="I27">
            <v>-8701.1229199999998</v>
          </cell>
          <cell r="J27">
            <v>-8701.1229199999998</v>
          </cell>
          <cell r="K27">
            <v>-8701.1229199999998</v>
          </cell>
          <cell r="L27">
            <v>-8701.1229199999998</v>
          </cell>
          <cell r="M27">
            <v>-8701.1229199999998</v>
          </cell>
          <cell r="N27">
            <v>-8701.1229199999998</v>
          </cell>
          <cell r="O27" t="str">
            <v/>
          </cell>
          <cell r="P27" t="str">
            <v/>
          </cell>
        </row>
        <row r="28">
          <cell r="B28" t="str">
            <v xml:space="preserve">    Desvios gerados (c/71)</v>
          </cell>
          <cell r="C28" t="str">
            <v>+</v>
          </cell>
          <cell r="D28">
            <v>0</v>
          </cell>
          <cell r="E28">
            <v>0</v>
          </cell>
          <cell r="F28">
            <v>0</v>
          </cell>
          <cell r="G28">
            <v>0</v>
          </cell>
          <cell r="H28">
            <v>0</v>
          </cell>
          <cell r="I28">
            <v>0</v>
          </cell>
          <cell r="J28">
            <v>0</v>
          </cell>
          <cell r="K28">
            <v>0</v>
          </cell>
          <cell r="L28">
            <v>0</v>
          </cell>
          <cell r="M28">
            <v>0</v>
          </cell>
          <cell r="N28">
            <v>0</v>
          </cell>
          <cell r="O28" t="str">
            <v/>
          </cell>
          <cell r="P28" t="str">
            <v/>
          </cell>
        </row>
        <row r="29">
          <cell r="B29" t="str">
            <v xml:space="preserve">    Desvios recuperados (c/71)</v>
          </cell>
          <cell r="C29" t="str">
            <v>-</v>
          </cell>
          <cell r="D29">
            <v>0</v>
          </cell>
          <cell r="E29">
            <v>0</v>
          </cell>
          <cell r="F29">
            <v>0</v>
          </cell>
          <cell r="G29">
            <v>0</v>
          </cell>
          <cell r="H29">
            <v>0</v>
          </cell>
          <cell r="I29">
            <v>0</v>
          </cell>
          <cell r="J29">
            <v>0</v>
          </cell>
          <cell r="K29">
            <v>0</v>
          </cell>
          <cell r="L29">
            <v>0</v>
          </cell>
          <cell r="M29">
            <v>0</v>
          </cell>
          <cell r="N29">
            <v>0</v>
          </cell>
          <cell r="O29" t="str">
            <v/>
          </cell>
          <cell r="P29" t="str">
            <v/>
          </cell>
        </row>
        <row r="30">
          <cell r="B30" t="str">
            <v xml:space="preserve">    Saldo final (c/27)</v>
          </cell>
          <cell r="C30" t="str">
            <v>=</v>
          </cell>
          <cell r="D30">
            <v>-8701.1229199999998</v>
          </cell>
          <cell r="E30">
            <v>-8701.1229199999998</v>
          </cell>
          <cell r="F30">
            <v>-8701.1229199999998</v>
          </cell>
          <cell r="G30">
            <v>-8701.1229199999998</v>
          </cell>
          <cell r="H30">
            <v>-8701.1229199999998</v>
          </cell>
          <cell r="I30">
            <v>-8701.1229199999998</v>
          </cell>
          <cell r="J30">
            <v>-8701.1229199999998</v>
          </cell>
          <cell r="K30">
            <v>-8701.1229199999998</v>
          </cell>
          <cell r="L30">
            <v>-8701.1229199999998</v>
          </cell>
          <cell r="M30">
            <v>-8701.1229199999998</v>
          </cell>
          <cell r="N30">
            <v>-8701.1229199999998</v>
          </cell>
          <cell r="O30" t="str">
            <v/>
          </cell>
          <cell r="P30" t="str">
            <v/>
          </cell>
        </row>
        <row r="31">
          <cell r="B31" t="str">
            <v xml:space="preserve">Desvio de combustível BT </v>
          </cell>
        </row>
        <row r="32">
          <cell r="B32" t="str">
            <v xml:space="preserve">    Saldo inicial (c/27)</v>
          </cell>
          <cell r="C32" t="str">
            <v>+</v>
          </cell>
          <cell r="D32">
            <v>0</v>
          </cell>
          <cell r="E32">
            <v>0</v>
          </cell>
          <cell r="F32">
            <v>953.56</v>
          </cell>
          <cell r="G32">
            <v>2315.5259999999998</v>
          </cell>
          <cell r="H32">
            <v>5049.6239999999998</v>
          </cell>
          <cell r="I32">
            <v>8513.4940000000006</v>
          </cell>
          <cell r="J32">
            <v>11603.888999999999</v>
          </cell>
          <cell r="K32">
            <v>20537.066999999999</v>
          </cell>
          <cell r="L32">
            <v>31389.589</v>
          </cell>
          <cell r="M32">
            <v>40427.222000000002</v>
          </cell>
          <cell r="N32">
            <v>47754.373</v>
          </cell>
          <cell r="O32" t="str">
            <v/>
          </cell>
          <cell r="P32" t="str">
            <v/>
          </cell>
        </row>
        <row r="33">
          <cell r="B33" t="str">
            <v xml:space="preserve">    Desvios gerados (c/71)</v>
          </cell>
          <cell r="C33" t="str">
            <v>+</v>
          </cell>
          <cell r="D33">
            <v>58458.095999999998</v>
          </cell>
          <cell r="E33">
            <v>-353.613</v>
          </cell>
          <cell r="F33">
            <v>54.792999999999999</v>
          </cell>
          <cell r="G33">
            <v>1426.925</v>
          </cell>
          <cell r="H33">
            <v>3021.6750000000002</v>
          </cell>
          <cell r="I33">
            <v>2648.2</v>
          </cell>
          <cell r="J33">
            <v>8490.9830000000002</v>
          </cell>
          <cell r="K33">
            <v>10852.522000000001</v>
          </cell>
          <cell r="L33">
            <v>9037.6329999999998</v>
          </cell>
          <cell r="M33">
            <v>7327.1509999999998</v>
          </cell>
          <cell r="N33">
            <v>15951.826999999999</v>
          </cell>
          <cell r="O33" t="str">
            <v/>
          </cell>
          <cell r="P33" t="str">
            <v/>
          </cell>
        </row>
        <row r="34">
          <cell r="B34" t="str">
            <v xml:space="preserve">    Desvios recuperados (c/71)</v>
          </cell>
          <cell r="C34" t="str">
            <v>-</v>
          </cell>
          <cell r="D34">
            <v>-3508.4789999999994</v>
          </cell>
          <cell r="E34">
            <v>-1307.173</v>
          </cell>
          <cell r="F34">
            <v>-1307.173</v>
          </cell>
          <cell r="G34">
            <v>-1307.173</v>
          </cell>
          <cell r="H34">
            <v>-442.19499999999999</v>
          </cell>
          <cell r="I34">
            <v>-442.19499999999999</v>
          </cell>
          <cell r="J34">
            <v>-442.19499999999999</v>
          </cell>
          <cell r="K34">
            <v>0</v>
          </cell>
          <cell r="L34">
            <v>0</v>
          </cell>
          <cell r="M34">
            <v>0</v>
          </cell>
          <cell r="N34">
            <v>1739.625</v>
          </cell>
          <cell r="O34" t="str">
            <v/>
          </cell>
          <cell r="P34" t="str">
            <v/>
          </cell>
        </row>
        <row r="35">
          <cell r="B35" t="str">
            <v xml:space="preserve">    Saldo final (c/27)</v>
          </cell>
          <cell r="C35" t="str">
            <v>=</v>
          </cell>
          <cell r="D35">
            <v>61966.574999999997</v>
          </cell>
          <cell r="E35">
            <v>953.56</v>
          </cell>
          <cell r="F35">
            <v>2315.5259999999998</v>
          </cell>
          <cell r="G35">
            <v>5049.6239999999998</v>
          </cell>
          <cell r="H35">
            <v>8513.4940000000006</v>
          </cell>
          <cell r="I35">
            <v>11603.888999999999</v>
          </cell>
          <cell r="J35">
            <v>20537.066999999999</v>
          </cell>
          <cell r="K35">
            <v>31389.589</v>
          </cell>
          <cell r="L35">
            <v>40427.222000000002</v>
          </cell>
          <cell r="M35">
            <v>47754.373</v>
          </cell>
          <cell r="N35">
            <v>61966.574999999997</v>
          </cell>
          <cell r="O35" t="str">
            <v/>
          </cell>
          <cell r="P35" t="str">
            <v/>
          </cell>
        </row>
        <row r="36">
          <cell r="B36" t="str">
            <v>Encargo variável BT - ano n-1</v>
          </cell>
        </row>
        <row r="37">
          <cell r="B37" t="str">
            <v xml:space="preserve">    Saldo inicial (c/27)</v>
          </cell>
          <cell r="C37" t="str">
            <v>+</v>
          </cell>
          <cell r="D37">
            <v>-20480.853219999997</v>
          </cell>
          <cell r="E37">
            <v>-20480.853219999997</v>
          </cell>
          <cell r="F37">
            <v>-20480.853219999997</v>
          </cell>
          <cell r="G37">
            <v>-20480.853219999997</v>
          </cell>
          <cell r="H37">
            <v>-20480.853219999997</v>
          </cell>
          <cell r="I37">
            <v>-20480.853219999997</v>
          </cell>
          <cell r="J37">
            <v>-20480.853219999997</v>
          </cell>
          <cell r="K37">
            <v>-20480.853219999997</v>
          </cell>
          <cell r="L37">
            <v>-20480.853219999997</v>
          </cell>
          <cell r="M37">
            <v>-20480.853219999997</v>
          </cell>
          <cell r="N37">
            <v>-20480.853219999997</v>
          </cell>
          <cell r="O37" t="str">
            <v/>
          </cell>
          <cell r="P37" t="str">
            <v/>
          </cell>
        </row>
        <row r="38">
          <cell r="B38" t="str">
            <v xml:space="preserve">    Desvios gerados (c/71)</v>
          </cell>
          <cell r="C38" t="str">
            <v>+</v>
          </cell>
          <cell r="D38">
            <v>0</v>
          </cell>
          <cell r="E38">
            <v>0</v>
          </cell>
          <cell r="F38">
            <v>0</v>
          </cell>
          <cell r="G38">
            <v>0</v>
          </cell>
          <cell r="H38">
            <v>0</v>
          </cell>
          <cell r="I38">
            <v>0</v>
          </cell>
          <cell r="J38">
            <v>0</v>
          </cell>
          <cell r="K38">
            <v>0</v>
          </cell>
          <cell r="L38">
            <v>0</v>
          </cell>
          <cell r="M38">
            <v>0</v>
          </cell>
          <cell r="N38">
            <v>0</v>
          </cell>
          <cell r="O38" t="str">
            <v/>
          </cell>
          <cell r="P38" t="str">
            <v/>
          </cell>
        </row>
        <row r="39">
          <cell r="B39" t="str">
            <v xml:space="preserve">    Desvios recuperados (c/71)</v>
          </cell>
          <cell r="C39" t="str">
            <v>-</v>
          </cell>
          <cell r="D39">
            <v>0</v>
          </cell>
          <cell r="E39">
            <v>0</v>
          </cell>
          <cell r="F39">
            <v>0</v>
          </cell>
          <cell r="G39">
            <v>0</v>
          </cell>
          <cell r="H39">
            <v>0</v>
          </cell>
          <cell r="I39">
            <v>0</v>
          </cell>
          <cell r="J39">
            <v>0</v>
          </cell>
          <cell r="K39">
            <v>0</v>
          </cell>
          <cell r="L39">
            <v>0</v>
          </cell>
          <cell r="M39">
            <v>0</v>
          </cell>
          <cell r="N39">
            <v>0</v>
          </cell>
          <cell r="O39" t="str">
            <v/>
          </cell>
          <cell r="P39" t="str">
            <v/>
          </cell>
        </row>
        <row r="40">
          <cell r="B40" t="str">
            <v xml:space="preserve">    Saldo final (c/27)</v>
          </cell>
          <cell r="C40" t="str">
            <v>=</v>
          </cell>
          <cell r="D40">
            <v>-20480.853219999997</v>
          </cell>
          <cell r="E40">
            <v>-20480.853219999997</v>
          </cell>
          <cell r="F40">
            <v>-20480.853219999997</v>
          </cell>
          <cell r="G40">
            <v>-20480.853219999997</v>
          </cell>
          <cell r="H40">
            <v>-20480.853219999997</v>
          </cell>
          <cell r="I40">
            <v>-20480.853219999997</v>
          </cell>
          <cell r="J40">
            <v>-20480.853219999997</v>
          </cell>
          <cell r="K40">
            <v>-20480.853219999997</v>
          </cell>
          <cell r="L40">
            <v>-20480.853219999997</v>
          </cell>
          <cell r="M40">
            <v>-20480.853219999997</v>
          </cell>
          <cell r="N40">
            <v>-20480.853219999997</v>
          </cell>
          <cell r="O40" t="str">
            <v/>
          </cell>
          <cell r="P40" t="str">
            <v/>
          </cell>
        </row>
        <row r="41">
          <cell r="B41" t="str">
            <v>Total AEE</v>
          </cell>
        </row>
        <row r="42">
          <cell r="B42" t="str">
            <v xml:space="preserve">    Saldo inicial (c/27)</v>
          </cell>
          <cell r="C42" t="str">
            <v>+</v>
          </cell>
          <cell r="D42">
            <v>226329.05694000001</v>
          </cell>
          <cell r="E42">
            <v>226329.05694000001</v>
          </cell>
          <cell r="F42">
            <v>234614.88435999997</v>
          </cell>
          <cell r="G42">
            <v>238740.48314999999</v>
          </cell>
          <cell r="H42">
            <v>243160.45368999999</v>
          </cell>
          <cell r="I42">
            <v>251737.12169</v>
          </cell>
          <cell r="J42">
            <v>253204.29378000001</v>
          </cell>
          <cell r="K42">
            <v>261426.36978000001</v>
          </cell>
          <cell r="L42">
            <v>248936.75917999999</v>
          </cell>
          <cell r="M42">
            <v>269407.79957999999</v>
          </cell>
          <cell r="N42">
            <v>274041.11787999998</v>
          </cell>
          <cell r="O42" t="str">
            <v/>
          </cell>
          <cell r="P42" t="str">
            <v/>
          </cell>
        </row>
        <row r="43">
          <cell r="B43" t="str">
            <v xml:space="preserve">    Desvios gerados (c/71)</v>
          </cell>
          <cell r="C43" t="str">
            <v>+</v>
          </cell>
          <cell r="D43">
            <v>276608.56887000002</v>
          </cell>
          <cell r="E43">
            <v>26609.162530000001</v>
          </cell>
          <cell r="F43">
            <v>24202.205900000001</v>
          </cell>
          <cell r="G43">
            <v>23619.941649999997</v>
          </cell>
          <cell r="H43">
            <v>29161.357109999997</v>
          </cell>
          <cell r="I43">
            <v>22051.861199999999</v>
          </cell>
          <cell r="J43">
            <v>28806.76511</v>
          </cell>
          <cell r="K43">
            <v>8981.4575100000002</v>
          </cell>
          <cell r="L43">
            <v>41942.108510000005</v>
          </cell>
          <cell r="M43">
            <v>26104.386409999999</v>
          </cell>
          <cell r="N43">
            <v>45129.322939999998</v>
          </cell>
          <cell r="O43" t="str">
            <v/>
          </cell>
          <cell r="P43" t="str">
            <v/>
          </cell>
        </row>
        <row r="44">
          <cell r="B44" t="str">
            <v xml:space="preserve">    Desvios recuperados (c/71)</v>
          </cell>
          <cell r="C44" t="str">
            <v>-</v>
          </cell>
          <cell r="D44">
            <v>209039.84309999994</v>
          </cell>
          <cell r="E44">
            <v>18323.33511</v>
          </cell>
          <cell r="F44">
            <v>20076.607110000001</v>
          </cell>
          <cell r="G44">
            <v>19199.971109999999</v>
          </cell>
          <cell r="H44">
            <v>20584.689109999996</v>
          </cell>
          <cell r="I44">
            <v>20584.689109999996</v>
          </cell>
          <cell r="J44">
            <v>20584.689109999996</v>
          </cell>
          <cell r="K44">
            <v>21471.068109999997</v>
          </cell>
          <cell r="L44">
            <v>21471.068109999997</v>
          </cell>
          <cell r="M44">
            <v>21471.068109999997</v>
          </cell>
          <cell r="N44">
            <v>25272.658109999997</v>
          </cell>
          <cell r="O44" t="str">
            <v/>
          </cell>
          <cell r="P44" t="str">
            <v/>
          </cell>
        </row>
        <row r="45">
          <cell r="B45" t="str">
            <v xml:space="preserve">    Saldo final (c/27)</v>
          </cell>
          <cell r="C45" t="str">
            <v>=</v>
          </cell>
          <cell r="D45">
            <v>293897.78271000006</v>
          </cell>
          <cell r="E45">
            <v>234614.88436000003</v>
          </cell>
          <cell r="F45">
            <v>238740.48314999999</v>
          </cell>
          <cell r="G45">
            <v>243160.45368999999</v>
          </cell>
          <cell r="H45">
            <v>251737.12169</v>
          </cell>
          <cell r="I45">
            <v>253204.29378000001</v>
          </cell>
          <cell r="J45">
            <v>261426.36978000001</v>
          </cell>
          <cell r="K45">
            <v>248936.75917999999</v>
          </cell>
          <cell r="L45">
            <v>269407.79957999999</v>
          </cell>
          <cell r="M45">
            <v>274041.11787999998</v>
          </cell>
          <cell r="N45">
            <v>293897.78271</v>
          </cell>
          <cell r="O45" t="str">
            <v/>
          </cell>
          <cell r="P45" t="str">
            <v/>
          </cell>
        </row>
        <row r="46">
          <cell r="B46" t="str">
            <v/>
          </cell>
          <cell r="D46" t="str">
            <v/>
          </cell>
        </row>
        <row r="47">
          <cell r="B47" t="str">
            <v>GGS</v>
          </cell>
        </row>
        <row r="48">
          <cell r="B48" t="str">
            <v>Diferença Tarifária GGS - ano n-2</v>
          </cell>
        </row>
        <row r="49">
          <cell r="B49" t="str">
            <v xml:space="preserve">    Saldo inicial (c/27)</v>
          </cell>
          <cell r="C49" t="str">
            <v>+</v>
          </cell>
          <cell r="D49">
            <v>3631.7208099999984</v>
          </cell>
          <cell r="E49">
            <v>3631.7208099999984</v>
          </cell>
          <cell r="F49">
            <v>3282.1801999999984</v>
          </cell>
          <cell r="G49">
            <v>2978.0422599999984</v>
          </cell>
          <cell r="H49">
            <v>2664.2555399999983</v>
          </cell>
          <cell r="I49">
            <v>2383.3814399999983</v>
          </cell>
          <cell r="J49">
            <v>2098.5492899999981</v>
          </cell>
          <cell r="K49">
            <v>1814.7518199999981</v>
          </cell>
          <cell r="L49">
            <v>1506.269879999998</v>
          </cell>
          <cell r="M49">
            <v>1227.005279999998</v>
          </cell>
          <cell r="N49">
            <v>934.01887999999803</v>
          </cell>
          <cell r="O49" t="str">
            <v/>
          </cell>
          <cell r="P49" t="str">
            <v/>
          </cell>
        </row>
        <row r="50">
          <cell r="B50" t="str">
            <v xml:space="preserve">    Desvios gerados (c/71)</v>
          </cell>
          <cell r="C50" t="str">
            <v>+</v>
          </cell>
          <cell r="D50">
            <v>0</v>
          </cell>
          <cell r="E50">
            <v>0</v>
          </cell>
          <cell r="F50">
            <v>0</v>
          </cell>
          <cell r="G50">
            <v>0</v>
          </cell>
          <cell r="H50">
            <v>0</v>
          </cell>
          <cell r="I50">
            <v>0</v>
          </cell>
          <cell r="J50">
            <v>0</v>
          </cell>
          <cell r="K50">
            <v>0</v>
          </cell>
          <cell r="L50">
            <v>0</v>
          </cell>
          <cell r="M50">
            <v>0</v>
          </cell>
          <cell r="N50">
            <v>0</v>
          </cell>
          <cell r="O50" t="str">
            <v/>
          </cell>
          <cell r="P50" t="str">
            <v/>
          </cell>
          <cell r="U50" t="str">
            <v>Total</v>
          </cell>
          <cell r="V50">
            <v>37987</v>
          </cell>
          <cell r="W50">
            <v>38018</v>
          </cell>
          <cell r="X50">
            <v>38047</v>
          </cell>
          <cell r="Y50">
            <v>38078</v>
          </cell>
          <cell r="Z50">
            <v>38108</v>
          </cell>
          <cell r="AA50">
            <v>38139</v>
          </cell>
          <cell r="AB50">
            <v>38169</v>
          </cell>
          <cell r="AC50">
            <v>38200</v>
          </cell>
          <cell r="AD50">
            <v>38231</v>
          </cell>
          <cell r="AE50">
            <v>38261</v>
          </cell>
          <cell r="AF50">
            <v>38292</v>
          </cell>
          <cell r="AG50">
            <v>38322</v>
          </cell>
        </row>
        <row r="51">
          <cell r="B51" t="str">
            <v xml:space="preserve">    Desvios recuperados (c/71)</v>
          </cell>
          <cell r="C51" t="str">
            <v>-</v>
          </cell>
          <cell r="D51">
            <v>2993.5706500000001</v>
          </cell>
          <cell r="E51">
            <v>349.54060999999996</v>
          </cell>
          <cell r="F51">
            <v>304.13794000000001</v>
          </cell>
          <cell r="G51">
            <v>313.78671999999995</v>
          </cell>
          <cell r="H51">
            <v>280.8741</v>
          </cell>
          <cell r="I51">
            <v>284.83215000000001</v>
          </cell>
          <cell r="J51">
            <v>283.79746999999998</v>
          </cell>
          <cell r="K51">
            <v>308.48194000000001</v>
          </cell>
          <cell r="L51">
            <v>279.26459999999997</v>
          </cell>
          <cell r="M51">
            <v>292.9864</v>
          </cell>
          <cell r="N51">
            <v>295.86872</v>
          </cell>
          <cell r="O51" t="str">
            <v/>
          </cell>
          <cell r="P51" t="str">
            <v/>
          </cell>
          <cell r="U51" t="str">
            <v>anual</v>
          </cell>
        </row>
        <row r="52">
          <cell r="B52" t="str">
            <v xml:space="preserve">    Saldo final (c/27)</v>
          </cell>
          <cell r="C52" t="str">
            <v>=</v>
          </cell>
          <cell r="D52">
            <v>638.1501599999981</v>
          </cell>
          <cell r="E52">
            <v>3282.1801999999984</v>
          </cell>
          <cell r="F52">
            <v>2978.0422599999984</v>
          </cell>
          <cell r="G52">
            <v>2664.2555399999983</v>
          </cell>
          <cell r="H52">
            <v>2383.3814399999983</v>
          </cell>
          <cell r="I52">
            <v>2098.5492899999981</v>
          </cell>
          <cell r="J52">
            <v>1814.7518199999981</v>
          </cell>
          <cell r="K52">
            <v>1506.269879999998</v>
          </cell>
          <cell r="L52">
            <v>1227.005279999998</v>
          </cell>
          <cell r="M52">
            <v>934.01887999999803</v>
          </cell>
          <cell r="N52">
            <v>638.1501599999981</v>
          </cell>
          <cell r="O52" t="str">
            <v/>
          </cell>
          <cell r="P52" t="str">
            <v/>
          </cell>
          <cell r="S52" t="str">
            <v>Saldo inicial (c/27)</v>
          </cell>
          <cell r="T52" t="str">
            <v>+</v>
          </cell>
          <cell r="U52">
            <v>20.694854749999998</v>
          </cell>
          <cell r="V52">
            <v>20.694854749999998</v>
          </cell>
          <cell r="W52">
            <v>25.866490070000001</v>
          </cell>
          <cell r="X52">
            <v>31.379282550000003</v>
          </cell>
          <cell r="Y52">
            <v>34.413213220000031</v>
          </cell>
          <cell r="Z52">
            <v>41.89377769999998</v>
          </cell>
          <cell r="AA52">
            <v>46.862495850000009</v>
          </cell>
          <cell r="AB52">
            <v>50.279040319999972</v>
          </cell>
          <cell r="AC52">
            <v>75.479914779999987</v>
          </cell>
          <cell r="AD52">
            <v>72.07647858</v>
          </cell>
          <cell r="AE52">
            <v>78.815238320000006</v>
          </cell>
        </row>
        <row r="53">
          <cell r="B53" t="str">
            <v>Diferença Tarifária  GGS - ano n-1</v>
          </cell>
          <cell r="S53" t="str">
            <v xml:space="preserve">    Desvios gerados (c/71)</v>
          </cell>
          <cell r="T53" t="str">
            <v>+</v>
          </cell>
          <cell r="U53">
            <v>57.008781460000016</v>
          </cell>
          <cell r="V53">
            <v>4.1698469200000003</v>
          </cell>
          <cell r="W53">
            <v>4.6411287800000025</v>
          </cell>
          <cell r="X53">
            <v>2.1346134099999983</v>
          </cell>
          <cell r="Y53">
            <v>6.6755752800000048</v>
          </cell>
          <cell r="Z53">
            <v>4.1523850999999992</v>
          </cell>
          <cell r="AA53">
            <v>2.6031768200000007</v>
          </cell>
          <cell r="AB53">
            <v>24.316760770000002</v>
          </cell>
          <cell r="AC53">
            <v>-4.2038125599999985</v>
          </cell>
          <cell r="AD53">
            <v>5.8990564899999987</v>
          </cell>
          <cell r="AE53">
            <v>6.6200504500000026</v>
          </cell>
        </row>
        <row r="54">
          <cell r="B54" t="str">
            <v xml:space="preserve">    Saldo inicial (c/27)</v>
          </cell>
          <cell r="C54" t="str">
            <v>+</v>
          </cell>
          <cell r="D54">
            <v>26813.151530000003</v>
          </cell>
          <cell r="E54">
            <v>26813.151530000003</v>
          </cell>
          <cell r="F54">
            <v>26813.151530000003</v>
          </cell>
          <cell r="G54">
            <v>26813.151530000003</v>
          </cell>
          <cell r="H54">
            <v>26813.151530000003</v>
          </cell>
          <cell r="I54">
            <v>26813.151530000003</v>
          </cell>
          <cell r="J54">
            <v>26813.151530000003</v>
          </cell>
          <cell r="K54">
            <v>26813.151530000003</v>
          </cell>
          <cell r="L54">
            <v>26813.151530000003</v>
          </cell>
          <cell r="M54">
            <v>26813.151530000003</v>
          </cell>
          <cell r="N54">
            <v>26813.151530000003</v>
          </cell>
          <cell r="O54" t="str">
            <v/>
          </cell>
          <cell r="P54" t="str">
            <v/>
          </cell>
          <cell r="S54" t="str">
            <v xml:space="preserve">    Desvios recuperados (c/71)</v>
          </cell>
          <cell r="T54" t="str">
            <v>-</v>
          </cell>
          <cell r="U54">
            <v>-8.579616570000006</v>
          </cell>
          <cell r="V54">
            <v>-1.0017884000000012</v>
          </cell>
          <cell r="W54">
            <v>-0.87166370000000093</v>
          </cell>
          <cell r="X54">
            <v>-0.89931725999999979</v>
          </cell>
          <cell r="Y54">
            <v>-0.80498919999999996</v>
          </cell>
          <cell r="Z54">
            <v>-0.81633305000000111</v>
          </cell>
          <cell r="AA54">
            <v>-0.81336765000000011</v>
          </cell>
          <cell r="AB54">
            <v>-0.88411368999999829</v>
          </cell>
          <cell r="AC54">
            <v>-0.80037636000000201</v>
          </cell>
          <cell r="AD54">
            <v>-0.83970324999999868</v>
          </cell>
          <cell r="AE54">
            <v>-0.84796401000000332</v>
          </cell>
        </row>
        <row r="55">
          <cell r="B55" t="str">
            <v xml:space="preserve">    Desvios gerados (c/71)</v>
          </cell>
          <cell r="C55" t="str">
            <v>+</v>
          </cell>
          <cell r="D55">
            <v>0</v>
          </cell>
          <cell r="E55">
            <v>0</v>
          </cell>
          <cell r="F55">
            <v>0</v>
          </cell>
          <cell r="G55">
            <v>0</v>
          </cell>
          <cell r="H55">
            <v>0</v>
          </cell>
          <cell r="I55">
            <v>0</v>
          </cell>
          <cell r="J55">
            <v>0</v>
          </cell>
          <cell r="K55">
            <v>0</v>
          </cell>
          <cell r="L55">
            <v>0</v>
          </cell>
          <cell r="M55">
            <v>0</v>
          </cell>
          <cell r="N55">
            <v>0</v>
          </cell>
          <cell r="O55" t="str">
            <v/>
          </cell>
          <cell r="P55" t="str">
            <v/>
          </cell>
          <cell r="S55" t="str">
            <v>Saldo final (c/27)</v>
          </cell>
          <cell r="T55" t="str">
            <v>=</v>
          </cell>
          <cell r="U55">
            <v>86.283252780000026</v>
          </cell>
          <cell r="V55">
            <v>25.866490070000001</v>
          </cell>
          <cell r="W55">
            <v>31.379282550000006</v>
          </cell>
          <cell r="X55">
            <v>34.413213219999996</v>
          </cell>
          <cell r="Y55">
            <v>41.893777700000037</v>
          </cell>
          <cell r="Z55">
            <v>46.862495849999981</v>
          </cell>
          <cell r="AA55">
            <v>50.279040320000014</v>
          </cell>
          <cell r="AB55">
            <v>75.479914779999973</v>
          </cell>
          <cell r="AC55">
            <v>72.076478579999986</v>
          </cell>
          <cell r="AD55">
            <v>78.815238319999992</v>
          </cell>
          <cell r="AE55">
            <v>86.283252780000012</v>
          </cell>
        </row>
        <row r="56">
          <cell r="B56" t="str">
            <v xml:space="preserve">    Desvios recuperados (c/71)</v>
          </cell>
          <cell r="C56" t="str">
            <v>-</v>
          </cell>
          <cell r="D56">
            <v>0</v>
          </cell>
          <cell r="E56">
            <v>0</v>
          </cell>
          <cell r="F56">
            <v>0</v>
          </cell>
          <cell r="G56">
            <v>0</v>
          </cell>
          <cell r="H56">
            <v>0</v>
          </cell>
          <cell r="I56">
            <v>0</v>
          </cell>
          <cell r="J56">
            <v>0</v>
          </cell>
          <cell r="K56">
            <v>0</v>
          </cell>
          <cell r="L56">
            <v>0</v>
          </cell>
          <cell r="M56">
            <v>0</v>
          </cell>
          <cell r="N56">
            <v>0</v>
          </cell>
          <cell r="O56" t="str">
            <v/>
          </cell>
          <cell r="P56" t="str">
            <v/>
          </cell>
        </row>
        <row r="57">
          <cell r="B57" t="str">
            <v xml:space="preserve">    Saldo final (c/27)</v>
          </cell>
          <cell r="C57" t="str">
            <v>=</v>
          </cell>
          <cell r="D57">
            <v>26813.151530000003</v>
          </cell>
          <cell r="E57">
            <v>26813.151530000003</v>
          </cell>
          <cell r="F57">
            <v>26813.151530000003</v>
          </cell>
          <cell r="G57">
            <v>26813.151530000003</v>
          </cell>
          <cell r="H57">
            <v>26813.151530000003</v>
          </cell>
          <cell r="I57">
            <v>26813.151530000003</v>
          </cell>
          <cell r="J57">
            <v>26813.151530000003</v>
          </cell>
          <cell r="K57">
            <v>26813.151530000003</v>
          </cell>
          <cell r="L57">
            <v>26813.151530000003</v>
          </cell>
          <cell r="M57">
            <v>26813.151530000003</v>
          </cell>
          <cell r="N57">
            <v>26813.151530000003</v>
          </cell>
          <cell r="O57" t="str">
            <v/>
          </cell>
          <cell r="P57" t="str">
            <v/>
          </cell>
        </row>
        <row r="58">
          <cell r="B58" t="str">
            <v>Desvios de GGS, Gerados - ano n</v>
          </cell>
        </row>
        <row r="59">
          <cell r="B59" t="str">
            <v xml:space="preserve">    Saldo inicial (c/27)</v>
          </cell>
          <cell r="C59" t="str">
            <v>+</v>
          </cell>
          <cell r="D59">
            <v>0</v>
          </cell>
          <cell r="E59">
            <v>0</v>
          </cell>
          <cell r="F59">
            <v>5753.05573</v>
          </cell>
          <cell r="G59">
            <v>11629.93813</v>
          </cell>
          <cell r="H59">
            <v>12923.23625</v>
          </cell>
          <cell r="I59">
            <v>19504.59677</v>
          </cell>
          <cell r="J59">
            <v>22062.054629999999</v>
          </cell>
          <cell r="K59">
            <v>23209.613409999998</v>
          </cell>
          <cell r="L59">
            <v>46747.167059999992</v>
          </cell>
          <cell r="M59">
            <v>40479.662629999992</v>
          </cell>
          <cell r="N59">
            <v>45101.650279999994</v>
          </cell>
          <cell r="O59" t="str">
            <v/>
          </cell>
          <cell r="P59" t="str">
            <v/>
          </cell>
        </row>
        <row r="60">
          <cell r="B60" t="str">
            <v xml:space="preserve">    Desvios gerados (c/71)</v>
          </cell>
          <cell r="C60" t="str">
            <v>+</v>
          </cell>
          <cell r="D60">
            <v>50215.562529999996</v>
          </cell>
          <cell r="E60">
            <v>5753.05573</v>
          </cell>
          <cell r="F60">
            <v>5876.8824000000004</v>
          </cell>
          <cell r="G60">
            <v>1293.2981200000002</v>
          </cell>
          <cell r="H60">
            <v>6581.3605199999993</v>
          </cell>
          <cell r="I60">
            <v>2557.45786</v>
          </cell>
          <cell r="J60">
            <v>1147.5587800000001</v>
          </cell>
          <cell r="K60">
            <v>23537.553649999998</v>
          </cell>
          <cell r="L60">
            <v>-6267.50443</v>
          </cell>
          <cell r="M60">
            <v>4621.98765</v>
          </cell>
          <cell r="N60">
            <v>5113.9122500000003</v>
          </cell>
          <cell r="O60" t="str">
            <v/>
          </cell>
          <cell r="P60" t="str">
            <v/>
          </cell>
        </row>
        <row r="61">
          <cell r="B61" t="str">
            <v xml:space="preserve">    Desvios recuperados (c/71)</v>
          </cell>
          <cell r="C61" t="str">
            <v>-</v>
          </cell>
          <cell r="D61">
            <v>0</v>
          </cell>
          <cell r="E61">
            <v>0</v>
          </cell>
          <cell r="F61">
            <v>0</v>
          </cell>
          <cell r="G61">
            <v>0</v>
          </cell>
          <cell r="H61">
            <v>0</v>
          </cell>
          <cell r="I61">
            <v>0</v>
          </cell>
          <cell r="J61">
            <v>0</v>
          </cell>
          <cell r="K61">
            <v>0</v>
          </cell>
          <cell r="L61">
            <v>0</v>
          </cell>
          <cell r="M61">
            <v>0</v>
          </cell>
          <cell r="N61">
            <v>0</v>
          </cell>
          <cell r="O61" t="str">
            <v/>
          </cell>
          <cell r="P61" t="str">
            <v/>
          </cell>
        </row>
        <row r="62">
          <cell r="B62" t="str">
            <v xml:space="preserve">    Saldo final (c/27)</v>
          </cell>
          <cell r="C62" t="str">
            <v>=</v>
          </cell>
          <cell r="D62">
            <v>50215.562529999996</v>
          </cell>
          <cell r="E62">
            <v>5753.05573</v>
          </cell>
          <cell r="F62">
            <v>11629.93813</v>
          </cell>
          <cell r="G62">
            <v>12923.23625</v>
          </cell>
          <cell r="H62">
            <v>19504.59677</v>
          </cell>
          <cell r="I62">
            <v>22062.054629999999</v>
          </cell>
          <cell r="J62">
            <v>23209.613409999998</v>
          </cell>
          <cell r="K62">
            <v>46747.167059999992</v>
          </cell>
          <cell r="L62">
            <v>40479.662629999992</v>
          </cell>
          <cell r="M62">
            <v>45101.650279999994</v>
          </cell>
          <cell r="N62">
            <v>50215.562529999996</v>
          </cell>
          <cell r="O62" t="str">
            <v/>
          </cell>
          <cell r="P62" t="str">
            <v/>
          </cell>
        </row>
        <row r="63">
          <cell r="B63" t="str">
            <v>Total GGS</v>
          </cell>
        </row>
        <row r="64">
          <cell r="B64" t="str">
            <v xml:space="preserve">    Saldo inicial (c/27)</v>
          </cell>
          <cell r="C64" t="str">
            <v>+</v>
          </cell>
          <cell r="D64">
            <v>30444.872340000002</v>
          </cell>
          <cell r="E64">
            <v>30444.872340000002</v>
          </cell>
          <cell r="F64">
            <v>35848.387459999998</v>
          </cell>
          <cell r="G64">
            <v>41421.13192</v>
          </cell>
          <cell r="H64">
            <v>42400.643320000003</v>
          </cell>
          <cell r="I64">
            <v>48701.129740000004</v>
          </cell>
          <cell r="J64">
            <v>50973.755449999997</v>
          </cell>
          <cell r="K64">
            <v>51837.516759999999</v>
          </cell>
          <cell r="L64">
            <v>75066.588469999988</v>
          </cell>
          <cell r="M64">
            <v>68519.819439999992</v>
          </cell>
          <cell r="N64">
            <v>72848.820689999993</v>
          </cell>
          <cell r="O64" t="str">
            <v/>
          </cell>
          <cell r="P64" t="str">
            <v/>
          </cell>
        </row>
        <row r="65">
          <cell r="B65" t="str">
            <v xml:space="preserve">    Desvios gerados (c/71)</v>
          </cell>
          <cell r="C65" t="str">
            <v>+</v>
          </cell>
          <cell r="D65">
            <v>50215.562529999996</v>
          </cell>
          <cell r="E65">
            <v>5753.05573</v>
          </cell>
          <cell r="F65">
            <v>5876.8824000000004</v>
          </cell>
          <cell r="G65">
            <v>1293.2981200000002</v>
          </cell>
          <cell r="H65">
            <v>6581.3605199999993</v>
          </cell>
          <cell r="I65">
            <v>2557.45786</v>
          </cell>
          <cell r="J65">
            <v>1147.5587800000001</v>
          </cell>
          <cell r="K65">
            <v>23537.553649999998</v>
          </cell>
          <cell r="L65">
            <v>-6267.50443</v>
          </cell>
          <cell r="M65">
            <v>4621.98765</v>
          </cell>
          <cell r="N65">
            <v>5113.9122500000003</v>
          </cell>
          <cell r="O65" t="str">
            <v/>
          </cell>
          <cell r="P65" t="str">
            <v/>
          </cell>
        </row>
        <row r="66">
          <cell r="B66" t="str">
            <v xml:space="preserve">    Desvios recuperados (c/71)</v>
          </cell>
          <cell r="C66" t="str">
            <v>-</v>
          </cell>
          <cell r="D66">
            <v>2993.5706500000001</v>
          </cell>
          <cell r="E66">
            <v>349.54060999999996</v>
          </cell>
          <cell r="F66">
            <v>304.13794000000001</v>
          </cell>
          <cell r="G66">
            <v>313.78671999999995</v>
          </cell>
          <cell r="H66">
            <v>280.8741</v>
          </cell>
          <cell r="I66">
            <v>284.83215000000001</v>
          </cell>
          <cell r="J66">
            <v>283.79746999999998</v>
          </cell>
          <cell r="K66">
            <v>308.48194000000001</v>
          </cell>
          <cell r="L66">
            <v>279.26459999999997</v>
          </cell>
          <cell r="M66">
            <v>292.9864</v>
          </cell>
          <cell r="N66">
            <v>295.86872</v>
          </cell>
          <cell r="O66" t="str">
            <v/>
          </cell>
          <cell r="P66" t="str">
            <v/>
          </cell>
        </row>
        <row r="67">
          <cell r="B67" t="str">
            <v xml:space="preserve">    Saldo final (c/27)</v>
          </cell>
          <cell r="C67" t="str">
            <v>=</v>
          </cell>
          <cell r="D67">
            <v>77666.864220000003</v>
          </cell>
          <cell r="E67">
            <v>35848.387459999998</v>
          </cell>
          <cell r="F67">
            <v>41421.13192</v>
          </cell>
          <cell r="G67">
            <v>42400.643320000003</v>
          </cell>
          <cell r="H67">
            <v>48701.129740000004</v>
          </cell>
          <cell r="I67">
            <v>50973.755449999997</v>
          </cell>
          <cell r="J67">
            <v>51837.516759999999</v>
          </cell>
          <cell r="K67">
            <v>75066.588469999988</v>
          </cell>
          <cell r="L67">
            <v>68519.819439999992</v>
          </cell>
          <cell r="M67">
            <v>72848.820689999993</v>
          </cell>
          <cell r="N67">
            <v>77666.864219999989</v>
          </cell>
          <cell r="O67" t="str">
            <v/>
          </cell>
          <cell r="P67" t="str">
            <v/>
          </cell>
        </row>
        <row r="68">
          <cell r="B68" t="str">
            <v/>
          </cell>
          <cell r="D68" t="str">
            <v/>
          </cell>
        </row>
        <row r="69">
          <cell r="B69" t="str">
            <v>TEE</v>
          </cell>
        </row>
        <row r="70">
          <cell r="B70" t="str">
            <v>Diferença Tarifária - ano n-2</v>
          </cell>
        </row>
        <row r="71">
          <cell r="B71" t="str">
            <v xml:space="preserve">    Saldo inicial (c/27)</v>
          </cell>
          <cell r="C71" t="str">
            <v>+</v>
          </cell>
          <cell r="D71">
            <v>-14040.28491</v>
          </cell>
          <cell r="E71">
            <v>-14040.28491</v>
          </cell>
          <cell r="F71">
            <v>-12688.955900000001</v>
          </cell>
          <cell r="G71">
            <v>-11513.154260000001</v>
          </cell>
          <cell r="H71">
            <v>-10300.050280000001</v>
          </cell>
          <cell r="I71">
            <v>-9214.1869800000022</v>
          </cell>
          <cell r="J71">
            <v>-8113.0217800000028</v>
          </cell>
          <cell r="K71">
            <v>-7015.8566600000031</v>
          </cell>
          <cell r="L71">
            <v>-5823.2610300000033</v>
          </cell>
          <cell r="M71">
            <v>-4743.6200700000036</v>
          </cell>
          <cell r="N71">
            <v>-3610.9304200000038</v>
          </cell>
          <cell r="O71" t="str">
            <v/>
          </cell>
          <cell r="P71" t="str">
            <v/>
          </cell>
        </row>
        <row r="72">
          <cell r="B72" t="str">
            <v xml:space="preserve">    Desvios gerados (c/71)</v>
          </cell>
          <cell r="C72" t="str">
            <v>+</v>
          </cell>
          <cell r="D72">
            <v>0</v>
          </cell>
          <cell r="E72">
            <v>0</v>
          </cell>
          <cell r="F72">
            <v>0</v>
          </cell>
          <cell r="G72">
            <v>0</v>
          </cell>
          <cell r="H72">
            <v>0</v>
          </cell>
          <cell r="I72">
            <v>0</v>
          </cell>
          <cell r="J72">
            <v>0</v>
          </cell>
          <cell r="K72">
            <v>0</v>
          </cell>
          <cell r="L72">
            <v>0</v>
          </cell>
          <cell r="M72">
            <v>0</v>
          </cell>
          <cell r="N72">
            <v>0</v>
          </cell>
          <cell r="O72" t="str">
            <v/>
          </cell>
          <cell r="P72" t="str">
            <v/>
          </cell>
        </row>
        <row r="73">
          <cell r="B73" t="str">
            <v xml:space="preserve">    Desvios recuperados (c/71)</v>
          </cell>
          <cell r="C73" t="str">
            <v>-</v>
          </cell>
          <cell r="D73">
            <v>-11573.18722</v>
          </cell>
          <cell r="E73">
            <v>-1351.3290099999999</v>
          </cell>
          <cell r="F73">
            <v>-1175.8016399999999</v>
          </cell>
          <cell r="G73">
            <v>-1213.1039800000001</v>
          </cell>
          <cell r="H73">
            <v>-1085.8633</v>
          </cell>
          <cell r="I73">
            <v>-1101.1651999999999</v>
          </cell>
          <cell r="J73">
            <v>-1097.1651200000001</v>
          </cell>
          <cell r="K73">
            <v>-1192.5956299999998</v>
          </cell>
          <cell r="L73">
            <v>-1079.64096</v>
          </cell>
          <cell r="M73">
            <v>-1132.6896499999998</v>
          </cell>
          <cell r="N73">
            <v>-1143.8327300000001</v>
          </cell>
          <cell r="O73" t="str">
            <v/>
          </cell>
          <cell r="P73" t="str">
            <v/>
          </cell>
        </row>
        <row r="74">
          <cell r="B74" t="str">
            <v xml:space="preserve">    Saldo final (c/27)</v>
          </cell>
          <cell r="C74" t="str">
            <v>=</v>
          </cell>
          <cell r="D74">
            <v>-2467.0976900000037</v>
          </cell>
          <cell r="E74">
            <v>-12688.955900000001</v>
          </cell>
          <cell r="F74">
            <v>-11513.154260000001</v>
          </cell>
          <cell r="G74">
            <v>-10300.050280000001</v>
          </cell>
          <cell r="H74">
            <v>-9214.1869800000022</v>
          </cell>
          <cell r="I74">
            <v>-8113.0217800000028</v>
          </cell>
          <cell r="J74">
            <v>-7015.8566600000031</v>
          </cell>
          <cell r="K74">
            <v>-5823.2610300000033</v>
          </cell>
          <cell r="L74">
            <v>-4743.6200700000036</v>
          </cell>
          <cell r="M74">
            <v>-3610.9304200000038</v>
          </cell>
          <cell r="N74">
            <v>-2467.0976900000037</v>
          </cell>
          <cell r="O74" t="str">
            <v/>
          </cell>
          <cell r="P74" t="str">
            <v/>
          </cell>
        </row>
        <row r="75">
          <cell r="B75" t="str">
            <v>Diferença Tarifária - ano n-1                        a)</v>
          </cell>
        </row>
        <row r="76">
          <cell r="B76" t="str">
            <v xml:space="preserve">    Saldo inicial (c/27)</v>
          </cell>
          <cell r="C76" t="str">
            <v>+</v>
          </cell>
          <cell r="D76">
            <v>4290.2673199999999</v>
          </cell>
          <cell r="E76">
            <v>4290.2673199999999</v>
          </cell>
          <cell r="F76">
            <v>4290.2673199999999</v>
          </cell>
          <cell r="G76">
            <v>4290.2673199999999</v>
          </cell>
          <cell r="H76">
            <v>4290.2673199999999</v>
          </cell>
          <cell r="I76">
            <v>4290.2673199999999</v>
          </cell>
          <cell r="J76">
            <v>4290.2673199999999</v>
          </cell>
          <cell r="K76">
            <v>4290.2673199999999</v>
          </cell>
          <cell r="L76">
            <v>4290.2673199999999</v>
          </cell>
          <cell r="M76">
            <v>4290.2673199999999</v>
          </cell>
          <cell r="N76">
            <v>4290.2673199999999</v>
          </cell>
          <cell r="O76" t="str">
            <v/>
          </cell>
          <cell r="P76" t="str">
            <v/>
          </cell>
        </row>
        <row r="77">
          <cell r="B77" t="str">
            <v xml:space="preserve">    Desvios gerados (c/71)</v>
          </cell>
          <cell r="C77" t="str">
            <v>+</v>
          </cell>
          <cell r="D77">
            <v>0</v>
          </cell>
          <cell r="E77">
            <v>0</v>
          </cell>
          <cell r="F77">
            <v>0</v>
          </cell>
          <cell r="G77">
            <v>0</v>
          </cell>
          <cell r="H77">
            <v>0</v>
          </cell>
          <cell r="I77">
            <v>0</v>
          </cell>
          <cell r="J77">
            <v>0</v>
          </cell>
          <cell r="K77">
            <v>0</v>
          </cell>
          <cell r="L77">
            <v>0</v>
          </cell>
          <cell r="M77">
            <v>0</v>
          </cell>
          <cell r="N77">
            <v>0</v>
          </cell>
          <cell r="O77" t="str">
            <v/>
          </cell>
          <cell r="P77" t="str">
            <v/>
          </cell>
        </row>
        <row r="78">
          <cell r="B78" t="str">
            <v xml:space="preserve">    Desvios recuperados (c/71)</v>
          </cell>
          <cell r="C78" t="str">
            <v>-</v>
          </cell>
          <cell r="D78">
            <v>0</v>
          </cell>
          <cell r="E78">
            <v>0</v>
          </cell>
          <cell r="F78">
            <v>0</v>
          </cell>
          <cell r="G78">
            <v>0</v>
          </cell>
          <cell r="H78">
            <v>0</v>
          </cell>
          <cell r="I78">
            <v>0</v>
          </cell>
          <cell r="J78">
            <v>0</v>
          </cell>
          <cell r="K78">
            <v>0</v>
          </cell>
          <cell r="L78">
            <v>0</v>
          </cell>
          <cell r="M78">
            <v>0</v>
          </cell>
          <cell r="N78">
            <v>0</v>
          </cell>
          <cell r="O78" t="str">
            <v/>
          </cell>
          <cell r="P78" t="str">
            <v/>
          </cell>
        </row>
        <row r="79">
          <cell r="B79" t="str">
            <v xml:space="preserve">    Saldo final (c/27)</v>
          </cell>
          <cell r="C79" t="str">
            <v>=</v>
          </cell>
          <cell r="D79">
            <v>4290.2673199999999</v>
          </cell>
          <cell r="E79">
            <v>4290.2673199999999</v>
          </cell>
          <cell r="F79">
            <v>4290.2673199999999</v>
          </cell>
          <cell r="G79">
            <v>4290.2673199999999</v>
          </cell>
          <cell r="H79">
            <v>4290.2673199999999</v>
          </cell>
          <cell r="I79">
            <v>4290.2673199999999</v>
          </cell>
          <cell r="J79">
            <v>4290.2673199999999</v>
          </cell>
          <cell r="K79">
            <v>4290.2673199999999</v>
          </cell>
          <cell r="L79">
            <v>4290.2673199999999</v>
          </cell>
          <cell r="M79">
            <v>4290.2673199999999</v>
          </cell>
          <cell r="N79">
            <v>4290.2673199999999</v>
          </cell>
          <cell r="O79" t="str">
            <v/>
          </cell>
          <cell r="P79" t="str">
            <v/>
          </cell>
        </row>
        <row r="80">
          <cell r="B80" t="str">
            <v>Desvios de TEE, Gerados -ano n</v>
          </cell>
        </row>
        <row r="81">
          <cell r="B81" t="str">
            <v xml:space="preserve">    Saldo inicial (c/27)</v>
          </cell>
          <cell r="C81" t="str">
            <v>+</v>
          </cell>
          <cell r="D81">
            <v>0</v>
          </cell>
          <cell r="E81">
            <v>0</v>
          </cell>
          <cell r="F81">
            <v>-1583.2088100000001</v>
          </cell>
          <cell r="G81">
            <v>-2818.9624300000005</v>
          </cell>
          <cell r="H81">
            <v>-1977.6471400000005</v>
          </cell>
          <cell r="I81">
            <v>-1883.4323800000004</v>
          </cell>
          <cell r="J81">
            <v>-288.50514000000044</v>
          </cell>
          <cell r="K81">
            <v>1167.1128999999996</v>
          </cell>
          <cell r="L81">
            <v>1946.3200199999997</v>
          </cell>
          <cell r="M81">
            <v>4010.0118899999998</v>
          </cell>
          <cell r="N81">
            <v>5287.0807299999997</v>
          </cell>
          <cell r="O81" t="str">
            <v/>
          </cell>
          <cell r="P81" t="str">
            <v/>
          </cell>
        </row>
        <row r="82">
          <cell r="B82" t="str">
            <v xml:space="preserve">    Desvios gerados (c/71)</v>
          </cell>
          <cell r="C82" t="str">
            <v>+</v>
          </cell>
          <cell r="D82">
            <v>6793.2189299999991</v>
          </cell>
          <cell r="E82">
            <v>-1583.2088100000001</v>
          </cell>
          <cell r="F82">
            <v>-1235.7536200000002</v>
          </cell>
          <cell r="G82">
            <v>841.31529</v>
          </cell>
          <cell r="H82">
            <v>94.214759999999998</v>
          </cell>
          <cell r="I82">
            <v>1594.92724</v>
          </cell>
          <cell r="J82">
            <v>1455.6180400000001</v>
          </cell>
          <cell r="K82">
            <v>779.20712000000003</v>
          </cell>
          <cell r="L82">
            <v>2063.6918700000001</v>
          </cell>
          <cell r="M82">
            <v>1277.0688400000001</v>
          </cell>
          <cell r="N82">
            <v>1506.1381999999999</v>
          </cell>
          <cell r="O82" t="str">
            <v/>
          </cell>
          <cell r="P82" t="str">
            <v/>
          </cell>
        </row>
        <row r="83">
          <cell r="B83" t="str">
            <v xml:space="preserve">    Desvios recuperados (c/71)</v>
          </cell>
          <cell r="C83" t="str">
            <v>-</v>
          </cell>
          <cell r="D83">
            <v>0</v>
          </cell>
          <cell r="E83">
            <v>0</v>
          </cell>
          <cell r="F83">
            <v>0</v>
          </cell>
          <cell r="G83">
            <v>0</v>
          </cell>
          <cell r="H83">
            <v>0</v>
          </cell>
          <cell r="I83">
            <v>0</v>
          </cell>
          <cell r="J83">
            <v>0</v>
          </cell>
          <cell r="K83">
            <v>0</v>
          </cell>
          <cell r="L83">
            <v>0</v>
          </cell>
          <cell r="M83">
            <v>0</v>
          </cell>
          <cell r="N83">
            <v>0</v>
          </cell>
          <cell r="O83" t="str">
            <v/>
          </cell>
          <cell r="P83" t="str">
            <v/>
          </cell>
        </row>
        <row r="84">
          <cell r="B84" t="str">
            <v xml:space="preserve">    Saldo final (c/27)</v>
          </cell>
          <cell r="C84" t="str">
            <v>=</v>
          </cell>
          <cell r="D84">
            <v>6793.2189299999991</v>
          </cell>
          <cell r="E84">
            <v>-1583.2088100000001</v>
          </cell>
          <cell r="F84">
            <v>-2818.9624300000005</v>
          </cell>
          <cell r="G84">
            <v>-1977.6471400000005</v>
          </cell>
          <cell r="H84">
            <v>-1883.4323800000004</v>
          </cell>
          <cell r="I84">
            <v>-288.50514000000044</v>
          </cell>
          <cell r="J84">
            <v>1167.1128999999996</v>
          </cell>
          <cell r="K84">
            <v>1946.3200199999997</v>
          </cell>
          <cell r="L84">
            <v>4010.0118899999998</v>
          </cell>
          <cell r="M84">
            <v>5287.0807299999997</v>
          </cell>
          <cell r="N84">
            <v>6793.2189299999991</v>
          </cell>
          <cell r="O84" t="str">
            <v/>
          </cell>
          <cell r="P84" t="str">
            <v/>
          </cell>
        </row>
        <row r="85">
          <cell r="B85" t="str">
            <v>Total TEE</v>
          </cell>
        </row>
        <row r="86">
          <cell r="B86" t="str">
            <v xml:space="preserve">    Saldo inicial (c/27)</v>
          </cell>
          <cell r="C86" t="str">
            <v>+</v>
          </cell>
          <cell r="D86">
            <v>-9750.0175899999995</v>
          </cell>
          <cell r="E86">
            <v>-9750.0175899999995</v>
          </cell>
          <cell r="F86">
            <v>-9981.8973900000019</v>
          </cell>
          <cell r="G86">
            <v>-10041.849370000002</v>
          </cell>
          <cell r="H86">
            <v>-7987.4301000000014</v>
          </cell>
          <cell r="I86">
            <v>-6807.3520400000025</v>
          </cell>
          <cell r="J86">
            <v>-4111.259600000003</v>
          </cell>
          <cell r="K86">
            <v>-1558.4764400000035</v>
          </cell>
          <cell r="L86">
            <v>413.32630999999628</v>
          </cell>
          <cell r="M86">
            <v>3556.6591399999961</v>
          </cell>
          <cell r="N86">
            <v>5966.4176299999963</v>
          </cell>
          <cell r="O86" t="str">
            <v/>
          </cell>
          <cell r="P86" t="str">
            <v/>
          </cell>
        </row>
        <row r="87">
          <cell r="B87" t="str">
            <v xml:space="preserve">    Desvios gerados (c/71)</v>
          </cell>
          <cell r="C87" t="str">
            <v>+</v>
          </cell>
          <cell r="D87">
            <v>6793.2189299999991</v>
          </cell>
          <cell r="E87">
            <v>-1583.2088100000001</v>
          </cell>
          <cell r="F87">
            <v>-1235.7536200000002</v>
          </cell>
          <cell r="G87">
            <v>841.31529</v>
          </cell>
          <cell r="H87">
            <v>94.214759999999998</v>
          </cell>
          <cell r="I87">
            <v>1594.92724</v>
          </cell>
          <cell r="J87">
            <v>1455.6180400000001</v>
          </cell>
          <cell r="K87">
            <v>779.20712000000003</v>
          </cell>
          <cell r="L87">
            <v>2063.6918700000001</v>
          </cell>
          <cell r="M87">
            <v>1277.0688400000001</v>
          </cell>
          <cell r="N87">
            <v>1506.1381999999999</v>
          </cell>
          <cell r="O87" t="str">
            <v/>
          </cell>
          <cell r="P87" t="str">
            <v/>
          </cell>
        </row>
        <row r="88">
          <cell r="B88" t="str">
            <v xml:space="preserve">    Desvios recuperados (c/71)</v>
          </cell>
          <cell r="C88" t="str">
            <v>-</v>
          </cell>
          <cell r="D88">
            <v>-11573.18722</v>
          </cell>
          <cell r="E88">
            <v>-1351.3290099999999</v>
          </cell>
          <cell r="F88">
            <v>-1175.8016399999999</v>
          </cell>
          <cell r="G88">
            <v>-1213.1039800000001</v>
          </cell>
          <cell r="H88">
            <v>-1085.8633</v>
          </cell>
          <cell r="I88">
            <v>-1101.1651999999999</v>
          </cell>
          <cell r="J88">
            <v>-1097.1651200000001</v>
          </cell>
          <cell r="K88">
            <v>-1192.5956299999998</v>
          </cell>
          <cell r="L88">
            <v>-1079.64096</v>
          </cell>
          <cell r="M88">
            <v>-1132.6896499999998</v>
          </cell>
          <cell r="N88">
            <v>-1143.8327300000001</v>
          </cell>
          <cell r="O88" t="str">
            <v/>
          </cell>
          <cell r="P88" t="str">
            <v/>
          </cell>
        </row>
        <row r="89">
          <cell r="B89" t="str">
            <v xml:space="preserve">    Saldo final (c/27)</v>
          </cell>
          <cell r="C89" t="str">
            <v>=</v>
          </cell>
          <cell r="D89">
            <v>8616.3885599999994</v>
          </cell>
          <cell r="E89">
            <v>-9981.8973900000019</v>
          </cell>
          <cell r="F89">
            <v>-10041.849370000002</v>
          </cell>
          <cell r="G89">
            <v>-7987.4301000000014</v>
          </cell>
          <cell r="H89">
            <v>-6807.3520400000025</v>
          </cell>
          <cell r="I89">
            <v>-4111.259600000003</v>
          </cell>
          <cell r="J89">
            <v>-1558.4764400000035</v>
          </cell>
          <cell r="K89">
            <v>413.32630999999628</v>
          </cell>
          <cell r="L89">
            <v>3556.6591399999961</v>
          </cell>
          <cell r="M89">
            <v>5966.4176299999963</v>
          </cell>
          <cell r="N89">
            <v>8616.3885599999958</v>
          </cell>
          <cell r="O89" t="str">
            <v/>
          </cell>
          <cell r="P89" t="str">
            <v/>
          </cell>
        </row>
        <row r="90">
          <cell r="B90" t="str">
            <v/>
          </cell>
          <cell r="D90" t="str">
            <v/>
          </cell>
        </row>
        <row r="91">
          <cell r="B91" t="str">
            <v>Total global</v>
          </cell>
        </row>
        <row r="92">
          <cell r="B92" t="str">
            <v xml:space="preserve">    Saldo inicial (c/27)</v>
          </cell>
          <cell r="C92" t="str">
            <v>+</v>
          </cell>
          <cell r="D92">
            <v>247023.91169000001</v>
          </cell>
          <cell r="E92">
            <v>247023.91169000001</v>
          </cell>
          <cell r="F92">
            <v>260481.37442999997</v>
          </cell>
          <cell r="G92">
            <v>270119.76569999999</v>
          </cell>
          <cell r="H92">
            <v>277573.66691000003</v>
          </cell>
          <cell r="I92">
            <v>293630.89938999998</v>
          </cell>
          <cell r="J92">
            <v>300066.78963000001</v>
          </cell>
          <cell r="K92">
            <v>311705.41009999998</v>
          </cell>
          <cell r="L92">
            <v>324416.67395999999</v>
          </cell>
          <cell r="M92">
            <v>341484.27815999999</v>
          </cell>
          <cell r="N92">
            <v>352856.35619999998</v>
          </cell>
          <cell r="O92" t="str">
            <v/>
          </cell>
          <cell r="P92" t="str">
            <v/>
          </cell>
        </row>
        <row r="93">
          <cell r="B93" t="str">
            <v xml:space="preserve">    Desvios gerados (c/71)</v>
          </cell>
          <cell r="C93" t="str">
            <v>+</v>
          </cell>
          <cell r="D93">
            <v>333617.35033000004</v>
          </cell>
          <cell r="E93">
            <v>30779.009450000001</v>
          </cell>
          <cell r="F93">
            <v>28843.334680000004</v>
          </cell>
          <cell r="G93">
            <v>25754.555059999995</v>
          </cell>
          <cell r="H93">
            <v>35836.932390000002</v>
          </cell>
          <cell r="I93">
            <v>26204.246299999999</v>
          </cell>
          <cell r="J93">
            <v>31409.941930000001</v>
          </cell>
          <cell r="K93">
            <v>33298.218280000001</v>
          </cell>
          <cell r="L93">
            <v>37738.295950000007</v>
          </cell>
          <cell r="M93">
            <v>32003.442899999998</v>
          </cell>
          <cell r="N93">
            <v>51749.373390000001</v>
          </cell>
          <cell r="O93" t="str">
            <v/>
          </cell>
          <cell r="P93" t="str">
            <v/>
          </cell>
        </row>
        <row r="94">
          <cell r="B94" t="str">
            <v xml:space="preserve">    Desvios recuperados (c/71)</v>
          </cell>
          <cell r="C94" t="str">
            <v>-</v>
          </cell>
          <cell r="D94">
            <v>200460.22652999999</v>
          </cell>
          <cell r="E94">
            <v>17321.546709999999</v>
          </cell>
          <cell r="F94">
            <v>19204.94341</v>
          </cell>
          <cell r="G94">
            <v>18300.653849999999</v>
          </cell>
          <cell r="H94">
            <v>19779.699909999996</v>
          </cell>
          <cell r="I94">
            <v>19768.356059999995</v>
          </cell>
          <cell r="J94">
            <v>19771.321459999996</v>
          </cell>
          <cell r="K94">
            <v>20586.954419999998</v>
          </cell>
          <cell r="L94">
            <v>20670.691749999994</v>
          </cell>
          <cell r="M94">
            <v>20631.364859999998</v>
          </cell>
          <cell r="N94">
            <v>24424.694099999993</v>
          </cell>
          <cell r="O94" t="str">
            <v/>
          </cell>
          <cell r="P94" t="str">
            <v/>
          </cell>
        </row>
        <row r="95">
          <cell r="B95" t="str">
            <v xml:space="preserve">    Saldo final (c/27)</v>
          </cell>
          <cell r="C95" t="str">
            <v>=</v>
          </cell>
          <cell r="D95">
            <v>380181.03549000004</v>
          </cell>
          <cell r="E95">
            <v>260481.37443000003</v>
          </cell>
          <cell r="F95">
            <v>270119.76569999999</v>
          </cell>
          <cell r="G95">
            <v>277573.66691000003</v>
          </cell>
          <cell r="H95">
            <v>293630.89938999998</v>
          </cell>
          <cell r="I95">
            <v>300066.78963000001</v>
          </cell>
          <cell r="J95">
            <v>311705.41009999998</v>
          </cell>
          <cell r="K95">
            <v>324416.67395999999</v>
          </cell>
          <cell r="L95">
            <v>341484.27815999999</v>
          </cell>
          <cell r="M95">
            <v>352856.35619999998</v>
          </cell>
          <cell r="N95">
            <v>380181.03548999998</v>
          </cell>
          <cell r="O95" t="str">
            <v/>
          </cell>
          <cell r="P95" t="str">
            <v/>
          </cell>
        </row>
        <row r="96">
          <cell r="B96" t="str">
            <v/>
          </cell>
          <cell r="D96" t="str">
            <v/>
          </cell>
        </row>
      </sheetData>
      <sheetData sheetId="3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erta"/>
      <sheetName val="Procura"/>
      <sheetName val="resumo_tot"/>
      <sheetName val="leia-me"/>
      <sheetName val="distrib"/>
      <sheetName val="factura_hidrica"/>
      <sheetName val="factura_termica"/>
      <sheetName val="emissao"/>
      <sheetName val="res.cae's hidr"/>
      <sheetName val="erse"/>
      <sheetName val="res.cae's "/>
      <sheetName val="Mod. Reg. de B.E."/>
      <sheetName val="diversos"/>
    </sheetNames>
    <sheetDataSet>
      <sheetData sheetId="0"/>
      <sheetData sheetId="1"/>
      <sheetData sheetId="2"/>
      <sheetData sheetId="3"/>
      <sheetData sheetId="4"/>
      <sheetData sheetId="5">
        <row r="69">
          <cell r="C69" t="str">
            <v>JAN</v>
          </cell>
          <cell r="D69" t="str">
            <v>FEV</v>
          </cell>
          <cell r="E69" t="str">
            <v>MAR</v>
          </cell>
          <cell r="F69" t="str">
            <v>ABR</v>
          </cell>
          <cell r="G69" t="str">
            <v>MAI</v>
          </cell>
          <cell r="H69" t="str">
            <v>JUN</v>
          </cell>
          <cell r="I69" t="str">
            <v>JUL</v>
          </cell>
          <cell r="J69" t="str">
            <v>AGO</v>
          </cell>
          <cell r="K69" t="str">
            <v>SET</v>
          </cell>
          <cell r="L69" t="str">
            <v>OUT</v>
          </cell>
          <cell r="M69" t="str">
            <v>NOV</v>
          </cell>
          <cell r="N69" t="str">
            <v>DEZ</v>
          </cell>
        </row>
        <row r="70">
          <cell r="B70" t="str">
            <v>CALP</v>
          </cell>
          <cell r="C70">
            <v>5715.2881800000005</v>
          </cell>
          <cell r="D70">
            <v>5726.2967800000006</v>
          </cell>
          <cell r="E70">
            <v>5703.8167300000005</v>
          </cell>
          <cell r="F70">
            <v>5723.4722400000001</v>
          </cell>
          <cell r="G70">
            <v>5749.3013300000002</v>
          </cell>
          <cell r="H70">
            <v>5790.7368299999998</v>
          </cell>
          <cell r="I70">
            <v>5790.19704</v>
          </cell>
          <cell r="J70">
            <v>5792.7711799999997</v>
          </cell>
          <cell r="K70">
            <v>5763.9990099999995</v>
          </cell>
          <cell r="L70">
            <v>5750.2551199999998</v>
          </cell>
          <cell r="M70">
            <v>5753.3580499999998</v>
          </cell>
          <cell r="N70">
            <v>5774.9700599999996</v>
          </cell>
        </row>
        <row r="71">
          <cell r="B71" t="str">
            <v>CTDP</v>
          </cell>
          <cell r="C71">
            <v>696.59046000000001</v>
          </cell>
          <cell r="D71">
            <v>698.70411999999999</v>
          </cell>
          <cell r="E71">
            <v>697.12079000000006</v>
          </cell>
          <cell r="F71">
            <v>702.21983999999998</v>
          </cell>
          <cell r="G71">
            <v>704.92093999999997</v>
          </cell>
          <cell r="H71">
            <v>711.21597999999994</v>
          </cell>
          <cell r="I71">
            <v>712.44369999999992</v>
          </cell>
          <cell r="J71">
            <v>712.99892</v>
          </cell>
          <cell r="K71">
            <v>710.70134999999993</v>
          </cell>
          <cell r="L71">
            <v>710.64598000000001</v>
          </cell>
          <cell r="M71">
            <v>712.60894999999994</v>
          </cell>
          <cell r="N71">
            <v>716.70932999999991</v>
          </cell>
        </row>
        <row r="72">
          <cell r="B72" t="str">
            <v>CARP</v>
          </cell>
          <cell r="C72">
            <v>1949.68417</v>
          </cell>
          <cell r="D72">
            <v>1959.6666599999999</v>
          </cell>
          <cell r="E72">
            <v>1957.0643600000001</v>
          </cell>
          <cell r="F72">
            <v>1975.56702</v>
          </cell>
          <cell r="G72">
            <v>1984.8344</v>
          </cell>
          <cell r="H72">
            <v>2005.77503</v>
          </cell>
          <cell r="I72">
            <v>2018.30467</v>
          </cell>
          <cell r="J72">
            <v>2025.31738</v>
          </cell>
          <cell r="K72">
            <v>2043.1467399999999</v>
          </cell>
          <cell r="L72">
            <v>2045.72568</v>
          </cell>
          <cell r="M72">
            <v>2053.8761599999998</v>
          </cell>
          <cell r="N72">
            <v>2070.42335</v>
          </cell>
        </row>
        <row r="73">
          <cell r="B73" t="str">
            <v>CVNP</v>
          </cell>
          <cell r="C73">
            <v>633.30300999999997</v>
          </cell>
          <cell r="D73">
            <v>635.89033999999992</v>
          </cell>
          <cell r="E73">
            <v>636.83773999999994</v>
          </cell>
          <cell r="F73">
            <v>638.74347</v>
          </cell>
          <cell r="G73">
            <v>644.1081999999999</v>
          </cell>
          <cell r="H73">
            <v>649.70744999999999</v>
          </cell>
          <cell r="I73">
            <v>652.51294999999993</v>
          </cell>
          <cell r="J73">
            <v>652.83596</v>
          </cell>
          <cell r="K73">
            <v>659.27801999999997</v>
          </cell>
          <cell r="L73">
            <v>658.70428000000004</v>
          </cell>
          <cell r="M73">
            <v>659.77334999999994</v>
          </cell>
          <cell r="N73">
            <v>662.89724000000001</v>
          </cell>
        </row>
        <row r="74">
          <cell r="B74" t="str">
            <v>CPLP</v>
          </cell>
          <cell r="C74">
            <v>1014.1573999999999</v>
          </cell>
          <cell r="D74">
            <v>1021.05335</v>
          </cell>
          <cell r="E74">
            <v>1027.3826099999999</v>
          </cell>
          <cell r="F74">
            <v>1030.8387399999999</v>
          </cell>
          <cell r="G74">
            <v>1039.7740200000001</v>
          </cell>
          <cell r="H74">
            <v>1049.3382099999999</v>
          </cell>
          <cell r="I74">
            <v>1050.9684099999999</v>
          </cell>
          <cell r="J74">
            <v>1054.5701299999998</v>
          </cell>
          <cell r="K74">
            <v>1050.7401599999998</v>
          </cell>
          <cell r="L74">
            <v>1049.48487</v>
          </cell>
          <cell r="M74">
            <v>1051.671</v>
          </cell>
          <cell r="N74">
            <v>1057.1755000000001</v>
          </cell>
        </row>
        <row r="75">
          <cell r="B75" t="str">
            <v>CSDP</v>
          </cell>
          <cell r="C75">
            <v>323.43838</v>
          </cell>
          <cell r="D75">
            <v>330.06560999999999</v>
          </cell>
          <cell r="E75">
            <v>323.39553999999998</v>
          </cell>
          <cell r="F75">
            <v>319.57596000000001</v>
          </cell>
          <cell r="G75">
            <v>321.61086999999998</v>
          </cell>
          <cell r="H75">
            <v>324.32304999999997</v>
          </cell>
          <cell r="I75">
            <v>323.78521000000001</v>
          </cell>
          <cell r="J75">
            <v>321.99043999999998</v>
          </cell>
          <cell r="K75">
            <v>319.32095000000004</v>
          </cell>
          <cell r="L75">
            <v>316.56441999999998</v>
          </cell>
          <cell r="M75">
            <v>314.3526</v>
          </cell>
          <cell r="N75">
            <v>313.12223999999998</v>
          </cell>
        </row>
        <row r="76">
          <cell r="B76" t="str">
            <v>CVFP</v>
          </cell>
          <cell r="C76">
            <v>1085.0174600000003</v>
          </cell>
          <cell r="D76">
            <v>1092.4423200000001</v>
          </cell>
          <cell r="E76">
            <v>1092.6448500000001</v>
          </cell>
          <cell r="F76">
            <v>1102.3314800000001</v>
          </cell>
          <cell r="G76">
            <v>1118.99766</v>
          </cell>
          <cell r="H76">
            <v>1132.12625</v>
          </cell>
          <cell r="I76">
            <v>1137.3301299999998</v>
          </cell>
          <cell r="J76">
            <v>1144.3671200000001</v>
          </cell>
          <cell r="K76">
            <v>1143.67147</v>
          </cell>
          <cell r="L76">
            <v>1147.1289199999999</v>
          </cell>
          <cell r="M76">
            <v>1153.60877</v>
          </cell>
          <cell r="N76">
            <v>1164.7194199999999</v>
          </cell>
        </row>
        <row r="77">
          <cell r="B77" t="str">
            <v>CCDP</v>
          </cell>
          <cell r="C77">
            <v>856.43912999999998</v>
          </cell>
          <cell r="D77">
            <v>859.50133999999991</v>
          </cell>
          <cell r="E77">
            <v>856.63824</v>
          </cell>
          <cell r="F77">
            <v>860.79730000000006</v>
          </cell>
          <cell r="G77">
            <v>865.04318000000001</v>
          </cell>
          <cell r="H77">
            <v>871.50479000000007</v>
          </cell>
          <cell r="I77">
            <v>872.29575999999997</v>
          </cell>
          <cell r="J77">
            <v>872.37310000000002</v>
          </cell>
          <cell r="K77">
            <v>872.35739000000001</v>
          </cell>
          <cell r="L77">
            <v>871.52324999999996</v>
          </cell>
          <cell r="M77">
            <v>873.07096000000001</v>
          </cell>
          <cell r="N77">
            <v>876.90992000000006</v>
          </cell>
        </row>
        <row r="78">
          <cell r="B78" t="str">
            <v>CM1P</v>
          </cell>
          <cell r="C78">
            <v>973.44958000000008</v>
          </cell>
          <cell r="D78">
            <v>985.43948999999998</v>
          </cell>
          <cell r="E78">
            <v>1024.38841</v>
          </cell>
          <cell r="F78">
            <v>1035.2585200000001</v>
          </cell>
          <cell r="G78">
            <v>1054.4984399999998</v>
          </cell>
          <cell r="H78">
            <v>1068.49918</v>
          </cell>
          <cell r="I78">
            <v>1074.585</v>
          </cell>
          <cell r="J78">
            <v>1078.90418</v>
          </cell>
          <cell r="K78">
            <v>1080.0890400000001</v>
          </cell>
          <cell r="L78">
            <v>1083.3026399999999</v>
          </cell>
          <cell r="M78">
            <v>1089.25605</v>
          </cell>
          <cell r="N78">
            <v>1098.8171100000002</v>
          </cell>
        </row>
        <row r="79">
          <cell r="B79" t="str">
            <v>CM2P</v>
          </cell>
          <cell r="C79">
            <v>1342.9853500000002</v>
          </cell>
          <cell r="D79">
            <v>1341.8486499999999</v>
          </cell>
          <cell r="E79">
            <v>1336.5168200000001</v>
          </cell>
          <cell r="F79">
            <v>1344.2851799999999</v>
          </cell>
          <cell r="G79">
            <v>1351.82744</v>
          </cell>
          <cell r="H79">
            <v>1365.68806</v>
          </cell>
          <cell r="I79">
            <v>1365.1278200000002</v>
          </cell>
          <cell r="J79">
            <v>1363.2270700000001</v>
          </cell>
          <cell r="K79">
            <v>1356.0183</v>
          </cell>
          <cell r="L79">
            <v>1352.1481799999999</v>
          </cell>
          <cell r="M79">
            <v>1352.6651200000001</v>
          </cell>
          <cell r="N79">
            <v>1358.3567700000001</v>
          </cell>
        </row>
        <row r="80">
          <cell r="B80" t="str">
            <v>CPTP</v>
          </cell>
          <cell r="C80">
            <v>959.98331000000007</v>
          </cell>
          <cell r="D80">
            <v>969.79468999999995</v>
          </cell>
          <cell r="E80">
            <v>973.38297</v>
          </cell>
          <cell r="F80">
            <v>980.75760000000002</v>
          </cell>
          <cell r="G80">
            <v>994.04565000000002</v>
          </cell>
          <cell r="H80">
            <v>1006.6477</v>
          </cell>
          <cell r="I80">
            <v>1015.6719499999999</v>
          </cell>
          <cell r="J80">
            <v>1022.3615500000001</v>
          </cell>
          <cell r="K80">
            <v>1023.7215500000001</v>
          </cell>
          <cell r="L80">
            <v>1027.8722600000001</v>
          </cell>
          <cell r="M80">
            <v>1034.70829</v>
          </cell>
          <cell r="N80">
            <v>1044.8380400000001</v>
          </cell>
        </row>
        <row r="81">
          <cell r="B81" t="str">
            <v>CBTP</v>
          </cell>
          <cell r="C81">
            <v>1399.3953799999999</v>
          </cell>
          <cell r="D81">
            <v>1409.71369</v>
          </cell>
          <cell r="E81">
            <v>1412.7252699999999</v>
          </cell>
          <cell r="F81">
            <v>1422.5802699999999</v>
          </cell>
          <cell r="G81">
            <v>1438.5856100000001</v>
          </cell>
          <cell r="H81">
            <v>1457.3990900000001</v>
          </cell>
          <cell r="I81">
            <v>1465.1228999999998</v>
          </cell>
          <cell r="J81">
            <v>1470.02556</v>
          </cell>
          <cell r="K81">
            <v>1468.6716299999998</v>
          </cell>
          <cell r="L81">
            <v>1472.3683600000002</v>
          </cell>
          <cell r="M81">
            <v>1479.3456000000001</v>
          </cell>
          <cell r="N81">
            <v>1496.4389900000001</v>
          </cell>
        </row>
        <row r="82">
          <cell r="B82" t="str">
            <v>CPNP</v>
          </cell>
          <cell r="C82">
            <v>2482.4701400000004</v>
          </cell>
          <cell r="D82">
            <v>2499.0268999999998</v>
          </cell>
          <cell r="E82">
            <v>2501.8788799999998</v>
          </cell>
          <cell r="F82">
            <v>2526.4643099999998</v>
          </cell>
          <cell r="G82">
            <v>2549.27315</v>
          </cell>
          <cell r="H82">
            <v>2580.74854</v>
          </cell>
          <cell r="I82">
            <v>2593.2759599999999</v>
          </cell>
          <cell r="J82">
            <v>2605.1118700000002</v>
          </cell>
          <cell r="K82">
            <v>2605.7186299999998</v>
          </cell>
          <cell r="L82">
            <v>2613.2386099999999</v>
          </cell>
          <cell r="M82">
            <v>2628.7627200000002</v>
          </cell>
          <cell r="N82">
            <v>2653.2802000000001</v>
          </cell>
        </row>
        <row r="83">
          <cell r="B83" t="str">
            <v>CVRP</v>
          </cell>
          <cell r="C83">
            <v>2677.9920999999999</v>
          </cell>
          <cell r="D83">
            <v>2692.8933700000002</v>
          </cell>
          <cell r="E83">
            <v>2693.8999800000001</v>
          </cell>
          <cell r="F83">
            <v>2718.34006</v>
          </cell>
          <cell r="G83">
            <v>2740.1298099999999</v>
          </cell>
          <cell r="H83">
            <v>2771.3506400000001</v>
          </cell>
          <cell r="I83">
            <v>2787.3759100000002</v>
          </cell>
          <cell r="J83">
            <v>2810.2077200000003</v>
          </cell>
          <cell r="K83">
            <v>2808.8978399999996</v>
          </cell>
          <cell r="L83">
            <v>2815.1137200000003</v>
          </cell>
          <cell r="M83">
            <v>2829.59746</v>
          </cell>
          <cell r="N83">
            <v>2853.3920800000001</v>
          </cell>
        </row>
        <row r="84">
          <cell r="B84" t="str">
            <v>CTCP</v>
          </cell>
          <cell r="C84">
            <v>523.41113999999993</v>
          </cell>
          <cell r="D84">
            <v>527.38181000000009</v>
          </cell>
          <cell r="E84">
            <v>528.02639999999997</v>
          </cell>
          <cell r="F84">
            <v>532.75411999999994</v>
          </cell>
          <cell r="G84">
            <v>537.56087000000002</v>
          </cell>
          <cell r="H84">
            <v>544.15720999999996</v>
          </cell>
          <cell r="I84">
            <v>547.30687</v>
          </cell>
          <cell r="J84">
            <v>549.58372999999995</v>
          </cell>
          <cell r="K84">
            <v>549.94917000000009</v>
          </cell>
          <cell r="L84">
            <v>566.31346999999994</v>
          </cell>
          <cell r="M84">
            <v>570.13264000000004</v>
          </cell>
          <cell r="N84">
            <v>575.15270999999996</v>
          </cell>
        </row>
        <row r="85">
          <cell r="B85" t="str">
            <v>CRGP</v>
          </cell>
          <cell r="C85">
            <v>2380.87536</v>
          </cell>
          <cell r="D85">
            <v>2370.4957200000003</v>
          </cell>
          <cell r="E85">
            <v>2368.8970199999999</v>
          </cell>
          <cell r="F85">
            <v>2407.16345</v>
          </cell>
          <cell r="G85">
            <v>2400.32161</v>
          </cell>
          <cell r="H85">
            <v>2423.3239399999998</v>
          </cell>
          <cell r="I85">
            <v>2429.5477700000001</v>
          </cell>
          <cell r="J85">
            <v>2433.4072099999998</v>
          </cell>
          <cell r="K85">
            <v>2427.4651100000001</v>
          </cell>
          <cell r="L85">
            <v>2427.5608399999996</v>
          </cell>
          <cell r="M85">
            <v>2435.4295699999998</v>
          </cell>
          <cell r="N85">
            <v>2450.8448699999999</v>
          </cell>
        </row>
        <row r="86">
          <cell r="B86" t="str">
            <v>CCLP</v>
          </cell>
          <cell r="C86">
            <v>2541.6135900000004</v>
          </cell>
          <cell r="D86">
            <v>2550.2033900000001</v>
          </cell>
          <cell r="E86">
            <v>2545.0811899999999</v>
          </cell>
          <cell r="F86">
            <v>2559.2223399999998</v>
          </cell>
          <cell r="G86">
            <v>2572.1298299999999</v>
          </cell>
          <cell r="H86">
            <v>2595.6763700000001</v>
          </cell>
          <cell r="I86">
            <v>2598.81799</v>
          </cell>
          <cell r="J86">
            <v>2599.5514500000004</v>
          </cell>
          <cell r="K86">
            <v>2590.50236</v>
          </cell>
          <cell r="L86">
            <v>2587.37084</v>
          </cell>
          <cell r="M86">
            <v>2591.84809</v>
          </cell>
          <cell r="N86">
            <v>2604.8605499999999</v>
          </cell>
        </row>
        <row r="87">
          <cell r="B87" t="str">
            <v>CTRP</v>
          </cell>
          <cell r="C87">
            <v>1632.3363400000001</v>
          </cell>
          <cell r="D87">
            <v>1637.8148799999999</v>
          </cell>
          <cell r="E87">
            <v>1631.97262</v>
          </cell>
          <cell r="F87">
            <v>1641.6111899999999</v>
          </cell>
          <cell r="G87">
            <v>1649.60906</v>
          </cell>
          <cell r="H87">
            <v>1664.9967199999999</v>
          </cell>
          <cell r="I87">
            <v>1668.3898100000001</v>
          </cell>
          <cell r="J87">
            <v>1668.8295600000001</v>
          </cell>
          <cell r="K87">
            <v>1662.0515500000001</v>
          </cell>
          <cell r="L87">
            <v>1661.3223400000002</v>
          </cell>
          <cell r="M87">
            <v>1665.35421</v>
          </cell>
          <cell r="N87">
            <v>1674.6672900000001</v>
          </cell>
        </row>
        <row r="88">
          <cell r="B88" t="str">
            <v>CCMP</v>
          </cell>
          <cell r="C88">
            <v>3018.5094399999998</v>
          </cell>
          <cell r="D88">
            <v>3085.4107899999999</v>
          </cell>
          <cell r="E88">
            <v>3081.1702</v>
          </cell>
          <cell r="F88">
            <v>3104.1214399999999</v>
          </cell>
          <cell r="G88">
            <v>3135.31538</v>
          </cell>
          <cell r="H88">
            <v>3168.1191600000002</v>
          </cell>
          <cell r="I88">
            <v>3177.4578799999999</v>
          </cell>
          <cell r="J88">
            <v>3194.4375099999997</v>
          </cell>
          <cell r="K88">
            <v>3229.4816900000001</v>
          </cell>
          <cell r="L88">
            <v>3229.8332500000001</v>
          </cell>
          <cell r="M88">
            <v>3240.1715899999999</v>
          </cell>
          <cell r="N88">
            <v>3260.58482</v>
          </cell>
        </row>
        <row r="89">
          <cell r="B89" t="str">
            <v>CCAP</v>
          </cell>
          <cell r="C89">
            <v>758.21401000000003</v>
          </cell>
          <cell r="D89">
            <v>761.56243000000006</v>
          </cell>
          <cell r="E89">
            <v>760.76621</v>
          </cell>
          <cell r="F89">
            <v>767.21614</v>
          </cell>
          <cell r="G89">
            <v>771.00499000000002</v>
          </cell>
          <cell r="H89">
            <v>778.83177000000001</v>
          </cell>
          <cell r="I89">
            <v>781.20881000000008</v>
          </cell>
          <cell r="J89">
            <v>782.62302999999997</v>
          </cell>
          <cell r="K89">
            <v>781.04386999999997</v>
          </cell>
          <cell r="L89">
            <v>784.11279000000002</v>
          </cell>
          <cell r="M89">
            <v>786.92865000000006</v>
          </cell>
          <cell r="N89">
            <v>792.26958999999999</v>
          </cell>
        </row>
        <row r="90">
          <cell r="B90" t="str">
            <v>CAGP</v>
          </cell>
          <cell r="C90">
            <v>2181.04889</v>
          </cell>
          <cell r="D90">
            <v>2193.0224600000001</v>
          </cell>
          <cell r="E90">
            <v>2190.4246200000002</v>
          </cell>
          <cell r="F90">
            <v>2204.8468199999998</v>
          </cell>
          <cell r="G90">
            <v>2221.8778700000003</v>
          </cell>
          <cell r="H90">
            <v>2244.0435699999998</v>
          </cell>
          <cell r="I90">
            <v>2251.0333100000003</v>
          </cell>
          <cell r="J90">
            <v>2255.6369900000004</v>
          </cell>
          <cell r="K90">
            <v>2252.83547</v>
          </cell>
          <cell r="L90">
            <v>2254.8512700000001</v>
          </cell>
          <cell r="M90">
            <v>2263.1375400000002</v>
          </cell>
          <cell r="N90">
            <v>2279.0286599999999</v>
          </cell>
        </row>
        <row r="91">
          <cell r="B91" t="str">
            <v>CRVP</v>
          </cell>
          <cell r="C91">
            <v>597.00573999999995</v>
          </cell>
          <cell r="D91">
            <v>599.46569999999997</v>
          </cell>
          <cell r="E91">
            <v>597.75018</v>
          </cell>
          <cell r="F91">
            <v>602.06937000000005</v>
          </cell>
          <cell r="G91">
            <v>604.83154000000002</v>
          </cell>
          <cell r="H91">
            <v>610.2106</v>
          </cell>
          <cell r="I91">
            <v>611.42614000000003</v>
          </cell>
          <cell r="J91">
            <v>611.96793000000002</v>
          </cell>
          <cell r="K91">
            <v>610.44461999999999</v>
          </cell>
          <cell r="L91">
            <v>610.14472999999998</v>
          </cell>
          <cell r="M91">
            <v>612.61325999999997</v>
          </cell>
          <cell r="N91">
            <v>616.24446</v>
          </cell>
        </row>
        <row r="92">
          <cell r="B92" t="str">
            <v>CCRP</v>
          </cell>
          <cell r="C92">
            <v>772.77374999999995</v>
          </cell>
          <cell r="D92">
            <v>776.44029</v>
          </cell>
          <cell r="E92">
            <v>774.53382999999997</v>
          </cell>
          <cell r="F92">
            <v>778.44330000000002</v>
          </cell>
          <cell r="G92">
            <v>781.34604999999999</v>
          </cell>
          <cell r="H92">
            <v>786.91116</v>
          </cell>
          <cell r="I92">
            <v>798.27555000000007</v>
          </cell>
          <cell r="J92">
            <v>808.10934999999995</v>
          </cell>
          <cell r="K92">
            <v>805.28036999999995</v>
          </cell>
          <cell r="L92">
            <v>804.49768999999992</v>
          </cell>
          <cell r="M92">
            <v>805.53459999999995</v>
          </cell>
          <cell r="N92">
            <v>808.88555000000008</v>
          </cell>
        </row>
        <row r="93">
          <cell r="B93" t="str">
            <v>CBCP</v>
          </cell>
          <cell r="C93">
            <v>373.21338000000003</v>
          </cell>
          <cell r="D93">
            <v>374.56190000000004</v>
          </cell>
          <cell r="E93">
            <v>373.02358000000004</v>
          </cell>
          <cell r="F93">
            <v>374.28717999999998</v>
          </cell>
          <cell r="G93">
            <v>375.02474000000001</v>
          </cell>
          <cell r="H93">
            <v>377.17432000000002</v>
          </cell>
          <cell r="I93">
            <v>377.21816999999999</v>
          </cell>
          <cell r="J93">
            <v>376.68645000000004</v>
          </cell>
          <cell r="K93">
            <v>375.11771000000005</v>
          </cell>
          <cell r="L93">
            <v>374.16073999999998</v>
          </cell>
          <cell r="M93">
            <v>374.12984999999998</v>
          </cell>
          <cell r="N93">
            <v>375.12833000000001</v>
          </cell>
        </row>
        <row r="94">
          <cell r="B94" t="str">
            <v>CCBP</v>
          </cell>
          <cell r="C94">
            <v>833.05451000000005</v>
          </cell>
          <cell r="D94">
            <v>830.93506000000002</v>
          </cell>
          <cell r="E94">
            <v>803.12847999999997</v>
          </cell>
          <cell r="F94">
            <v>814.44781999999998</v>
          </cell>
          <cell r="G94">
            <v>817.33079000000009</v>
          </cell>
          <cell r="H94">
            <v>830.11257000000001</v>
          </cell>
          <cell r="I94">
            <v>832.54640000000006</v>
          </cell>
          <cell r="J94">
            <v>834.97431999999992</v>
          </cell>
          <cell r="K94">
            <v>839.83996000000002</v>
          </cell>
          <cell r="L94">
            <v>840.46265000000005</v>
          </cell>
          <cell r="M94">
            <v>864.53611999999998</v>
          </cell>
          <cell r="N94">
            <v>879.77429000000006</v>
          </cell>
        </row>
        <row r="95">
          <cell r="B95" t="str">
            <v>CPCP</v>
          </cell>
          <cell r="C95">
            <v>265.62970000000001</v>
          </cell>
          <cell r="D95">
            <v>267.33022999999997</v>
          </cell>
          <cell r="E95">
            <v>267.04071000000005</v>
          </cell>
          <cell r="F95">
            <v>269.81150000000002</v>
          </cell>
          <cell r="G95">
            <v>271.99770000000001</v>
          </cell>
          <cell r="H95">
            <v>274.64951000000002</v>
          </cell>
          <cell r="I95">
            <v>275.78438</v>
          </cell>
          <cell r="J95">
            <v>276.66795999999999</v>
          </cell>
          <cell r="K95">
            <v>276.46026000000001</v>
          </cell>
          <cell r="L95">
            <v>276.96765000000005</v>
          </cell>
          <cell r="M95">
            <v>278.20355000000001</v>
          </cell>
          <cell r="N95">
            <v>279.98689000000002</v>
          </cell>
        </row>
        <row r="96">
          <cell r="B96" t="str">
            <v>CFTP</v>
          </cell>
          <cell r="C96">
            <v>1506.1160799999998</v>
          </cell>
          <cell r="D96">
            <v>1513.52486</v>
          </cell>
          <cell r="E96">
            <v>1512.2011200000002</v>
          </cell>
          <cell r="F96">
            <v>1523.2011599999998</v>
          </cell>
          <cell r="G96">
            <v>1544.2553300000002</v>
          </cell>
          <cell r="H96">
            <v>1562.2304099999999</v>
          </cell>
          <cell r="I96">
            <v>1567.0028500000001</v>
          </cell>
          <cell r="J96">
            <v>1570.30981</v>
          </cell>
          <cell r="K96">
            <v>1567.8580400000001</v>
          </cell>
          <cell r="L96">
            <v>1584.3552400000001</v>
          </cell>
          <cell r="M96">
            <v>1592.3318100000001</v>
          </cell>
          <cell r="N96">
            <v>1603.2658200000001</v>
          </cell>
        </row>
      </sheetData>
      <sheetData sheetId="6">
        <row r="105">
          <cell r="C105" t="str">
            <v>JAN</v>
          </cell>
          <cell r="D105" t="str">
            <v>FEV</v>
          </cell>
          <cell r="E105" t="str">
            <v>MAR</v>
          </cell>
          <cell r="F105" t="str">
            <v>ABR</v>
          </cell>
          <cell r="G105" t="str">
            <v>MAI</v>
          </cell>
          <cell r="H105" t="str">
            <v>JUN</v>
          </cell>
          <cell r="I105" t="str">
            <v>JUL</v>
          </cell>
          <cell r="J105" t="str">
            <v>AGO</v>
          </cell>
          <cell r="K105" t="str">
            <v>SET</v>
          </cell>
          <cell r="L105" t="str">
            <v>OUT</v>
          </cell>
          <cell r="M105" t="str">
            <v>NOV</v>
          </cell>
          <cell r="N105" t="str">
            <v>DEZ</v>
          </cell>
        </row>
        <row r="106">
          <cell r="B106" t="str">
            <v>CTOP</v>
          </cell>
          <cell r="C106">
            <v>668.29898000000003</v>
          </cell>
          <cell r="D106">
            <v>677.30118999999991</v>
          </cell>
          <cell r="E106">
            <v>676.47658999999999</v>
          </cell>
          <cell r="F106">
            <v>680.69772999999998</v>
          </cell>
          <cell r="G106">
            <v>683.96799999999996</v>
          </cell>
          <cell r="H106">
            <v>687.40499999999997</v>
          </cell>
          <cell r="I106">
            <v>688.65599999999995</v>
          </cell>
          <cell r="J106">
            <v>688.38800000000003</v>
          </cell>
          <cell r="K106">
            <v>689.15</v>
          </cell>
          <cell r="L106">
            <v>688.75300000000004</v>
          </cell>
          <cell r="M106">
            <v>692.11699999999996</v>
          </cell>
          <cell r="N106">
            <v>694.57299999999998</v>
          </cell>
        </row>
        <row r="107">
          <cell r="B107" t="str">
            <v>CTOE</v>
          </cell>
          <cell r="C107">
            <v>1108.95327</v>
          </cell>
          <cell r="D107">
            <v>180.14978999999997</v>
          </cell>
          <cell r="E107">
            <v>0</v>
          </cell>
          <cell r="F107">
            <v>0</v>
          </cell>
          <cell r="G107">
            <v>0</v>
          </cell>
          <cell r="H107">
            <v>0</v>
          </cell>
          <cell r="I107">
            <v>0</v>
          </cell>
          <cell r="J107">
            <v>0</v>
          </cell>
          <cell r="K107">
            <v>0</v>
          </cell>
          <cell r="L107">
            <v>0</v>
          </cell>
          <cell r="M107">
            <v>0</v>
          </cell>
          <cell r="N107">
            <v>43.971782276464978</v>
          </cell>
        </row>
        <row r="108">
          <cell r="B108" t="str">
            <v>CCGP</v>
          </cell>
          <cell r="C108">
            <v>7311.5555000000004</v>
          </cell>
          <cell r="D108">
            <v>7368.9553800000003</v>
          </cell>
          <cell r="E108">
            <v>7355.3536799999993</v>
          </cell>
          <cell r="F108">
            <v>7381.2252699999999</v>
          </cell>
          <cell r="G108">
            <v>7353.7510000000002</v>
          </cell>
          <cell r="H108">
            <v>7414.4489999999996</v>
          </cell>
          <cell r="I108">
            <v>7447.8019999999997</v>
          </cell>
          <cell r="J108">
            <v>7450.1260000000002</v>
          </cell>
          <cell r="K108">
            <v>7445.67</v>
          </cell>
          <cell r="L108">
            <v>7439.607</v>
          </cell>
          <cell r="M108">
            <v>7450.5050000000001</v>
          </cell>
          <cell r="N108">
            <v>7486.3909999999996</v>
          </cell>
        </row>
        <row r="109">
          <cell r="B109" t="str">
            <v>CCGE</v>
          </cell>
          <cell r="C109">
            <v>11774.329960000001</v>
          </cell>
          <cell r="D109">
            <v>8936.4937699999991</v>
          </cell>
          <cell r="E109">
            <v>5284.2463500000003</v>
          </cell>
          <cell r="F109">
            <v>2459.2215300000003</v>
          </cell>
          <cell r="G109">
            <v>3996.7086530912902</v>
          </cell>
          <cell r="H109">
            <v>8944.2554373261628</v>
          </cell>
          <cell r="I109">
            <v>6113.780215951333</v>
          </cell>
          <cell r="J109">
            <v>4496.3475611449385</v>
          </cell>
          <cell r="K109">
            <v>8661.0964609078146</v>
          </cell>
          <cell r="L109">
            <v>3537.4251853141259</v>
          </cell>
          <cell r="M109">
            <v>2695.5372779144986</v>
          </cell>
          <cell r="N109">
            <v>3990.0581107971962</v>
          </cell>
        </row>
        <row r="110">
          <cell r="B110" t="str">
            <v>CSBP</v>
          </cell>
          <cell r="C110">
            <v>8010.5713699999988</v>
          </cell>
          <cell r="D110">
            <v>8055.8421399999997</v>
          </cell>
          <cell r="E110">
            <v>8041.8986799999993</v>
          </cell>
          <cell r="F110">
            <v>8077.4124599999996</v>
          </cell>
          <cell r="G110">
            <v>8111.8159999999998</v>
          </cell>
          <cell r="H110">
            <v>8167.3819999999996</v>
          </cell>
          <cell r="I110">
            <v>8176.3950000000004</v>
          </cell>
          <cell r="J110">
            <v>8182.2709999999997</v>
          </cell>
          <cell r="K110">
            <v>8157.7830000000004</v>
          </cell>
          <cell r="L110">
            <v>8171.5159999999996</v>
          </cell>
          <cell r="M110">
            <v>8181.5720000000001</v>
          </cell>
          <cell r="N110">
            <v>8215.8469999999998</v>
          </cell>
        </row>
        <row r="111">
          <cell r="B111" t="str">
            <v>CSBE</v>
          </cell>
          <cell r="C111">
            <v>16968.909500000002</v>
          </cell>
          <cell r="D111">
            <v>14545.565460000002</v>
          </cell>
          <cell r="E111">
            <v>14402.340289999998</v>
          </cell>
          <cell r="F111">
            <v>17360.741750000001</v>
          </cell>
          <cell r="G111">
            <v>10911.191875320925</v>
          </cell>
          <cell r="H111">
            <v>16381.599250986397</v>
          </cell>
          <cell r="I111">
            <v>18525.6683898099</v>
          </cell>
          <cell r="J111">
            <v>17461.196163932815</v>
          </cell>
          <cell r="K111">
            <v>14371.101079097432</v>
          </cell>
          <cell r="L111">
            <v>15835.682399322601</v>
          </cell>
          <cell r="M111">
            <v>12236.584850904916</v>
          </cell>
          <cell r="N111">
            <v>11713.452681353421</v>
          </cell>
        </row>
        <row r="112">
          <cell r="B112" t="str">
            <v>CSNP</v>
          </cell>
          <cell r="C112">
            <v>12318.58462</v>
          </cell>
          <cell r="D112">
            <v>12412.986000000001</v>
          </cell>
          <cell r="E112">
            <v>12424.741029999999</v>
          </cell>
          <cell r="F112">
            <v>12496.114669999999</v>
          </cell>
          <cell r="G112">
            <v>12565.671</v>
          </cell>
          <cell r="H112">
            <v>12675.782999999999</v>
          </cell>
          <cell r="I112">
            <v>12715.138999999999</v>
          </cell>
          <cell r="J112">
            <v>12757.465</v>
          </cell>
          <cell r="K112">
            <v>12793.857</v>
          </cell>
          <cell r="L112">
            <v>12795.303</v>
          </cell>
          <cell r="M112">
            <v>12862.474</v>
          </cell>
          <cell r="N112">
            <v>12928.206</v>
          </cell>
        </row>
        <row r="113">
          <cell r="B113" t="str">
            <v>CSNE</v>
          </cell>
          <cell r="C113">
            <v>14565.071620000001</v>
          </cell>
          <cell r="D113">
            <v>13090.32602</v>
          </cell>
          <cell r="E113">
            <v>14869.332249999999</v>
          </cell>
          <cell r="F113">
            <v>14194.684439999999</v>
          </cell>
          <cell r="G113">
            <v>10910.725489134304</v>
          </cell>
          <cell r="H113">
            <v>9940.7597588018434</v>
          </cell>
          <cell r="I113">
            <v>13930.155753975501</v>
          </cell>
          <cell r="J113">
            <v>14033.42698167448</v>
          </cell>
          <cell r="K113">
            <v>13861.643115648507</v>
          </cell>
          <cell r="L113">
            <v>14793.275384039624</v>
          </cell>
          <cell r="M113">
            <v>14189.48068940391</v>
          </cell>
          <cell r="N113">
            <v>14258.594754384325</v>
          </cell>
        </row>
        <row r="114">
          <cell r="B114" t="str">
            <v>CSNX</v>
          </cell>
          <cell r="C114">
            <v>-876.94105999999999</v>
          </cell>
          <cell r="D114">
            <v>0</v>
          </cell>
          <cell r="E114">
            <v>0</v>
          </cell>
          <cell r="F114">
            <v>481.14177000000001</v>
          </cell>
          <cell r="G114">
            <v>-825</v>
          </cell>
          <cell r="H114">
            <v>0</v>
          </cell>
          <cell r="I114">
            <v>500</v>
          </cell>
          <cell r="J114">
            <v>0</v>
          </cell>
          <cell r="K114">
            <v>0</v>
          </cell>
          <cell r="L114">
            <v>500</v>
          </cell>
          <cell r="M114">
            <v>0</v>
          </cell>
          <cell r="N114">
            <v>0</v>
          </cell>
        </row>
        <row r="115">
          <cell r="B115" t="str">
            <v>CSNS</v>
          </cell>
          <cell r="C115">
            <v>84.490080000000006</v>
          </cell>
          <cell r="D115">
            <v>84.490080000000006</v>
          </cell>
          <cell r="E115">
            <v>84.490080000000006</v>
          </cell>
          <cell r="F115">
            <v>84.490080000000006</v>
          </cell>
          <cell r="G115">
            <v>85</v>
          </cell>
          <cell r="H115">
            <v>85</v>
          </cell>
          <cell r="I115">
            <v>85</v>
          </cell>
          <cell r="J115">
            <v>85</v>
          </cell>
          <cell r="K115">
            <v>85</v>
          </cell>
          <cell r="L115">
            <v>85</v>
          </cell>
          <cell r="M115">
            <v>85</v>
          </cell>
          <cell r="N115">
            <v>85</v>
          </cell>
        </row>
        <row r="116">
          <cell r="B116" t="str">
            <v>CBRP</v>
          </cell>
          <cell r="C116">
            <v>1713.1734099999999</v>
          </cell>
          <cell r="D116">
            <v>1700.8580099999999</v>
          </cell>
          <cell r="E116">
            <v>1810.0045299999999</v>
          </cell>
          <cell r="F116">
            <v>1860.6764099999998</v>
          </cell>
          <cell r="G116">
            <v>1904.04</v>
          </cell>
          <cell r="H116">
            <v>1875.6369999999999</v>
          </cell>
          <cell r="I116">
            <v>1874.1659999999999</v>
          </cell>
          <cell r="J116">
            <v>1870.0830000000001</v>
          </cell>
          <cell r="K116">
            <v>1858.941</v>
          </cell>
          <cell r="L116">
            <v>1861.2070000000001</v>
          </cell>
          <cell r="M116">
            <v>1858.0809999999999</v>
          </cell>
          <cell r="N116">
            <v>1855.3209999999999</v>
          </cell>
        </row>
        <row r="117">
          <cell r="B117" t="str">
            <v>CBRR</v>
          </cell>
          <cell r="C117">
            <v>656.58656000000008</v>
          </cell>
          <cell r="D117">
            <v>627.33891000000006</v>
          </cell>
          <cell r="E117">
            <v>738.30554000000006</v>
          </cell>
          <cell r="F117">
            <v>752.23643000000004</v>
          </cell>
          <cell r="G117">
            <v>818.01427229893045</v>
          </cell>
          <cell r="H117">
            <v>783.35121697417503</v>
          </cell>
          <cell r="I117">
            <v>778.62825169109544</v>
          </cell>
          <cell r="J117">
            <v>772.46272760998716</v>
          </cell>
          <cell r="K117">
            <v>765.87871133159331</v>
          </cell>
          <cell r="L117">
            <v>760.21664365510696</v>
          </cell>
          <cell r="M117">
            <v>755.17314397482505</v>
          </cell>
          <cell r="N117">
            <v>750.21413555607364</v>
          </cell>
        </row>
        <row r="118">
          <cell r="B118" t="str">
            <v>CBRE</v>
          </cell>
          <cell r="C118">
            <v>1222.7535599999999</v>
          </cell>
          <cell r="D118">
            <v>1075.5920299999998</v>
          </cell>
          <cell r="E118">
            <v>949.86569000000009</v>
          </cell>
          <cell r="F118">
            <v>980.83762000000002</v>
          </cell>
          <cell r="G118">
            <v>472.67871022031244</v>
          </cell>
          <cell r="H118">
            <v>753.53264359830268</v>
          </cell>
          <cell r="I118">
            <v>330.09319031747242</v>
          </cell>
          <cell r="J118">
            <v>322.49296135159494</v>
          </cell>
          <cell r="K118">
            <v>1122.3954500736879</v>
          </cell>
          <cell r="L118">
            <v>806.4754937694745</v>
          </cell>
          <cell r="M118">
            <v>575.33870319134235</v>
          </cell>
          <cell r="N118">
            <v>635.09211570392733</v>
          </cell>
        </row>
        <row r="119">
          <cell r="B119" t="str">
            <v>CBRS</v>
          </cell>
          <cell r="C119">
            <v>1.63296</v>
          </cell>
          <cell r="D119">
            <v>1.63296</v>
          </cell>
          <cell r="E119">
            <v>1.63296</v>
          </cell>
          <cell r="F119">
            <v>1.63296</v>
          </cell>
          <cell r="G119">
            <v>1.6</v>
          </cell>
          <cell r="H119">
            <v>1.6</v>
          </cell>
          <cell r="I119">
            <v>1.6</v>
          </cell>
          <cell r="J119">
            <v>1.6</v>
          </cell>
          <cell r="K119">
            <v>1.6</v>
          </cell>
          <cell r="L119">
            <v>1.6</v>
          </cell>
          <cell r="M119">
            <v>1.6</v>
          </cell>
          <cell r="N119">
            <v>1.6</v>
          </cell>
        </row>
        <row r="120">
          <cell r="B120" t="str">
            <v>CAMP</v>
          </cell>
          <cell r="C120">
            <v>368.4375</v>
          </cell>
          <cell r="D120">
            <v>370.64822999999996</v>
          </cell>
          <cell r="E120">
            <v>88.969649999999987</v>
          </cell>
          <cell r="F120">
            <v>371.40014000000002</v>
          </cell>
          <cell r="G120">
            <v>374.36900000000003</v>
          </cell>
          <cell r="H120">
            <v>378.18299999999999</v>
          </cell>
          <cell r="I120">
            <v>380.363</v>
          </cell>
          <cell r="J120">
            <v>380.56200000000001</v>
          </cell>
          <cell r="K120">
            <v>380.28699999999998</v>
          </cell>
          <cell r="L120">
            <v>379.87299999999999</v>
          </cell>
          <cell r="M120">
            <v>381.53500000000003</v>
          </cell>
          <cell r="N120">
            <v>383.34800000000001</v>
          </cell>
        </row>
        <row r="121">
          <cell r="B121" t="str">
            <v>CAME</v>
          </cell>
          <cell r="C121">
            <v>81.529359999999997</v>
          </cell>
          <cell r="D121">
            <v>64.918499999999995</v>
          </cell>
          <cell r="E121">
            <v>76.263170000000002</v>
          </cell>
          <cell r="F121">
            <v>86.508489999999995</v>
          </cell>
          <cell r="G121">
            <v>81.68121781005587</v>
          </cell>
          <cell r="H121">
            <v>75.945628888223467</v>
          </cell>
          <cell r="I121">
            <v>76.138254229005597</v>
          </cell>
          <cell r="J121">
            <v>76.266671122860345</v>
          </cell>
          <cell r="K121">
            <v>76.074045782078215</v>
          </cell>
          <cell r="L121">
            <v>76.074045782078215</v>
          </cell>
          <cell r="M121">
            <v>76.330879569787726</v>
          </cell>
          <cell r="N121">
            <v>640.7543714671441</v>
          </cell>
        </row>
        <row r="122">
          <cell r="B122" t="str">
            <v>CTAP</v>
          </cell>
          <cell r="C122">
            <v>8.0447600000000001</v>
          </cell>
          <cell r="D122">
            <v>9.3061100000000003</v>
          </cell>
          <cell r="E122">
            <v>9.2438700000000011</v>
          </cell>
          <cell r="F122">
            <v>9.3110499999999998</v>
          </cell>
          <cell r="G122">
            <v>9.34</v>
          </cell>
          <cell r="H122">
            <v>9.4329999999999998</v>
          </cell>
          <cell r="I122">
            <v>9.4559999999999995</v>
          </cell>
          <cell r="J122">
            <v>9.4510000000000005</v>
          </cell>
          <cell r="K122">
            <v>9.4309999999999992</v>
          </cell>
          <cell r="L122">
            <v>9.4329999999999998</v>
          </cell>
          <cell r="M122">
            <v>9.4350000000000005</v>
          </cell>
          <cell r="N122">
            <v>9.4510000000000005</v>
          </cell>
        </row>
        <row r="123">
          <cell r="B123" t="str">
            <v>CTAE</v>
          </cell>
          <cell r="C123">
            <v>26.61711</v>
          </cell>
          <cell r="D123">
            <v>24.083220000000001</v>
          </cell>
          <cell r="E123">
            <v>22.679869999999998</v>
          </cell>
          <cell r="F123">
            <v>84.004930000000002</v>
          </cell>
          <cell r="G123">
            <v>87.165869690610833</v>
          </cell>
          <cell r="H123">
            <v>90.126964756380531</v>
          </cell>
          <cell r="I123">
            <v>90.197572083874718</v>
          </cell>
          <cell r="J123">
            <v>90.2446436355375</v>
          </cell>
          <cell r="K123">
            <v>90.174036308043313</v>
          </cell>
          <cell r="L123">
            <v>90.174036308043313</v>
          </cell>
          <cell r="M123">
            <v>90.268179411368905</v>
          </cell>
          <cell r="N123">
            <v>90.45646561802009</v>
          </cell>
        </row>
        <row r="124">
          <cell r="B124" t="str">
            <v>CTBP</v>
          </cell>
          <cell r="C124">
            <v>540.82063000000005</v>
          </cell>
          <cell r="D124">
            <v>541.66711999999995</v>
          </cell>
          <cell r="E124">
            <v>539.42822999999999</v>
          </cell>
          <cell r="F124">
            <v>619.57763999999997</v>
          </cell>
          <cell r="G124">
            <v>547.41</v>
          </cell>
          <cell r="H124">
            <v>552.05399999999997</v>
          </cell>
          <cell r="I124">
            <v>552.88599999999997</v>
          </cell>
          <cell r="J124">
            <v>553.20899999999995</v>
          </cell>
          <cell r="K124">
            <v>551.36699999999996</v>
          </cell>
          <cell r="L124">
            <v>550.952</v>
          </cell>
          <cell r="M124">
            <v>552.01499999999999</v>
          </cell>
          <cell r="N124">
            <v>555.36500000000001</v>
          </cell>
        </row>
        <row r="125">
          <cell r="B125" t="str">
            <v>CTBE</v>
          </cell>
          <cell r="C125">
            <v>69.19059</v>
          </cell>
          <cell r="D125">
            <v>0</v>
          </cell>
          <cell r="E125">
            <v>29.266989999999996</v>
          </cell>
          <cell r="F125">
            <v>9.1393000000000004</v>
          </cell>
          <cell r="G125">
            <v>0.91582125119920099</v>
          </cell>
          <cell r="H125">
            <v>0</v>
          </cell>
          <cell r="I125">
            <v>0</v>
          </cell>
          <cell r="J125">
            <v>0</v>
          </cell>
          <cell r="K125">
            <v>0</v>
          </cell>
          <cell r="L125">
            <v>0</v>
          </cell>
          <cell r="M125">
            <v>0</v>
          </cell>
          <cell r="N125">
            <v>0</v>
          </cell>
        </row>
        <row r="126">
          <cell r="B126" t="str">
            <v>CPGP</v>
          </cell>
          <cell r="C126">
            <v>13007.340759999999</v>
          </cell>
          <cell r="D126">
            <v>13020.454470000001</v>
          </cell>
          <cell r="E126">
            <v>13003.359189999999</v>
          </cell>
          <cell r="F126">
            <v>13130.61052</v>
          </cell>
          <cell r="G126">
            <v>13277.421926306573</v>
          </cell>
          <cell r="H126">
            <v>13335.283033124106</v>
          </cell>
          <cell r="I126">
            <v>13347.811908853721</v>
          </cell>
          <cell r="J126">
            <v>13308.985672638017</v>
          </cell>
          <cell r="K126">
            <v>13273.471880664138</v>
          </cell>
          <cell r="L126">
            <v>13343.298662943687</v>
          </cell>
          <cell r="M126">
            <v>13344.822389109229</v>
          </cell>
          <cell r="N126">
            <v>13345.733094958163</v>
          </cell>
        </row>
        <row r="127">
          <cell r="B127" t="str">
            <v>CPGE</v>
          </cell>
          <cell r="C127">
            <v>8558.487509999999</v>
          </cell>
          <cell r="D127">
            <v>7738.8604999999998</v>
          </cell>
          <cell r="E127">
            <v>8749.967630000001</v>
          </cell>
          <cell r="F127">
            <v>8075.3740499999994</v>
          </cell>
          <cell r="G127">
            <v>8239.722101995043</v>
          </cell>
          <cell r="H127">
            <v>7759.3984281990606</v>
          </cell>
          <cell r="I127">
            <v>8274.2545993634576</v>
          </cell>
          <cell r="J127">
            <v>8276.2183500292776</v>
          </cell>
          <cell r="K127">
            <v>8601.9532439950763</v>
          </cell>
          <cell r="L127">
            <v>8549.4103341385871</v>
          </cell>
          <cell r="M127">
            <v>7994.8406552452489</v>
          </cell>
          <cell r="N127">
            <v>7799.0441376196113</v>
          </cell>
        </row>
        <row r="128">
          <cell r="B128" t="str">
            <v>CPGX</v>
          </cell>
          <cell r="C128">
            <v>164.24304000000001</v>
          </cell>
          <cell r="D128">
            <v>0</v>
          </cell>
          <cell r="E128">
            <v>0</v>
          </cell>
          <cell r="F128">
            <v>279.33292</v>
          </cell>
          <cell r="G128">
            <v>0</v>
          </cell>
          <cell r="H128">
            <v>0</v>
          </cell>
          <cell r="I128">
            <v>280</v>
          </cell>
          <cell r="J128">
            <v>0</v>
          </cell>
          <cell r="K128">
            <v>0</v>
          </cell>
          <cell r="L128">
            <v>280</v>
          </cell>
          <cell r="M128">
            <v>0</v>
          </cell>
          <cell r="N128">
            <v>0</v>
          </cell>
        </row>
        <row r="129">
          <cell r="B129" t="str">
            <v>CPGS</v>
          </cell>
          <cell r="C129">
            <v>0</v>
          </cell>
          <cell r="D129">
            <v>0</v>
          </cell>
          <cell r="E129">
            <v>0</v>
          </cell>
          <cell r="F129">
            <v>0</v>
          </cell>
          <cell r="G129">
            <v>0</v>
          </cell>
          <cell r="H129">
            <v>0</v>
          </cell>
          <cell r="I129">
            <v>0</v>
          </cell>
          <cell r="J129">
            <v>0</v>
          </cell>
          <cell r="K129">
            <v>0</v>
          </cell>
          <cell r="L129">
            <v>0</v>
          </cell>
          <cell r="M129">
            <v>0</v>
          </cell>
          <cell r="N129">
            <v>0</v>
          </cell>
        </row>
        <row r="130">
          <cell r="B130" t="str">
            <v>CPGI</v>
          </cell>
          <cell r="C130">
            <v>334.04608000000002</v>
          </cell>
          <cell r="D130">
            <v>0</v>
          </cell>
          <cell r="E130">
            <v>0</v>
          </cell>
          <cell r="F130">
            <v>283.40030999999999</v>
          </cell>
          <cell r="G130">
            <v>0</v>
          </cell>
          <cell r="H130">
            <v>0</v>
          </cell>
          <cell r="I130">
            <v>242</v>
          </cell>
          <cell r="J130">
            <v>0</v>
          </cell>
          <cell r="K130">
            <v>0</v>
          </cell>
          <cell r="L130">
            <v>255</v>
          </cell>
          <cell r="M130">
            <v>0</v>
          </cell>
          <cell r="N130">
            <v>0</v>
          </cell>
        </row>
        <row r="131">
          <cell r="B131" t="str">
            <v>CPGO</v>
          </cell>
          <cell r="C131">
            <v>0</v>
          </cell>
          <cell r="D131">
            <v>0</v>
          </cell>
          <cell r="E131">
            <v>0</v>
          </cell>
          <cell r="F131">
            <v>0</v>
          </cell>
          <cell r="G131">
            <v>0</v>
          </cell>
          <cell r="H131">
            <v>0</v>
          </cell>
          <cell r="I131">
            <v>0</v>
          </cell>
          <cell r="J131">
            <v>0</v>
          </cell>
          <cell r="K131">
            <v>0</v>
          </cell>
          <cell r="L131">
            <v>0</v>
          </cell>
          <cell r="M131">
            <v>0</v>
          </cell>
          <cell r="N131">
            <v>0</v>
          </cell>
        </row>
        <row r="132">
          <cell r="B132" t="str">
            <v>CTGP</v>
          </cell>
          <cell r="C132">
            <v>8235.6046500000011</v>
          </cell>
          <cell r="D132">
            <v>8399.5684199999996</v>
          </cell>
          <cell r="E132">
            <v>8684.6255000000001</v>
          </cell>
          <cell r="F132">
            <v>8567.6248800000012</v>
          </cell>
          <cell r="G132">
            <v>8522.7728487975983</v>
          </cell>
          <cell r="H132">
            <v>8543.0908983473164</v>
          </cell>
          <cell r="I132">
            <v>8544.8174052306022</v>
          </cell>
          <cell r="J132">
            <v>8586.0855035762324</v>
          </cell>
          <cell r="K132">
            <v>8705.5297161927192</v>
          </cell>
          <cell r="L132">
            <v>8707.1305331244002</v>
          </cell>
          <cell r="M132">
            <v>8675.1707519871779</v>
          </cell>
          <cell r="N132">
            <v>8671.0176474542786</v>
          </cell>
        </row>
        <row r="133">
          <cell r="B133" t="str">
            <v>CTGE</v>
          </cell>
          <cell r="C133">
            <v>22369.01138</v>
          </cell>
          <cell r="D133">
            <v>20256.019899999999</v>
          </cell>
          <cell r="E133">
            <v>19089.057310000004</v>
          </cell>
          <cell r="F133">
            <v>20246.85266</v>
          </cell>
          <cell r="G133">
            <v>19516.106203715066</v>
          </cell>
          <cell r="H133">
            <v>17403.668492406297</v>
          </cell>
          <cell r="I133">
            <v>23033.160227098801</v>
          </cell>
          <cell r="J133">
            <v>21976.648436330252</v>
          </cell>
          <cell r="K133">
            <v>22115.682612199529</v>
          </cell>
          <cell r="L133">
            <v>22965.970854178657</v>
          </cell>
          <cell r="M133">
            <v>22185.949793310429</v>
          </cell>
          <cell r="N133">
            <v>22357.694385127143</v>
          </cell>
        </row>
        <row r="134">
          <cell r="B134" t="str">
            <v>CTGO</v>
          </cell>
          <cell r="C134">
            <v>0</v>
          </cell>
          <cell r="D134">
            <v>0</v>
          </cell>
          <cell r="E134">
            <v>0</v>
          </cell>
          <cell r="F134">
            <v>0</v>
          </cell>
          <cell r="G134">
            <v>0</v>
          </cell>
          <cell r="H134">
            <v>0</v>
          </cell>
          <cell r="I134">
            <v>0</v>
          </cell>
          <cell r="J134">
            <v>0</v>
          </cell>
          <cell r="K134">
            <v>0</v>
          </cell>
          <cell r="L134">
            <v>0</v>
          </cell>
          <cell r="M134">
            <v>0</v>
          </cell>
          <cell r="N134">
            <v>0</v>
          </cell>
        </row>
        <row r="135">
          <cell r="B135" t="str">
            <v>AGC</v>
          </cell>
          <cell r="C135">
            <v>-260.11529999999999</v>
          </cell>
          <cell r="D135">
            <v>-236.37223</v>
          </cell>
          <cell r="E135">
            <v>-72.574210000000008</v>
          </cell>
          <cell r="F135">
            <v>-178.07170000000002</v>
          </cell>
          <cell r="G135">
            <v>0</v>
          </cell>
          <cell r="H135">
            <v>0</v>
          </cell>
          <cell r="I135">
            <v>0</v>
          </cell>
          <cell r="J135">
            <v>0</v>
          </cell>
          <cell r="K135">
            <v>0</v>
          </cell>
          <cell r="L135">
            <v>0</v>
          </cell>
          <cell r="M135">
            <v>0</v>
          </cell>
          <cell r="N135">
            <v>0</v>
          </cell>
        </row>
      </sheetData>
      <sheetData sheetId="7"/>
      <sheetData sheetId="8">
        <row r="1">
          <cell r="AD1" t="str">
            <v>JAN02</v>
          </cell>
          <cell r="AE1" t="str">
            <v>FEV02</v>
          </cell>
          <cell r="AF1" t="str">
            <v>MAR02</v>
          </cell>
          <cell r="AG1" t="str">
            <v>ABR02</v>
          </cell>
          <cell r="AH1" t="str">
            <v>MAI02</v>
          </cell>
          <cell r="AI1" t="str">
            <v>JUN02</v>
          </cell>
          <cell r="AJ1" t="str">
            <v>JUL02</v>
          </cell>
          <cell r="AK1" t="str">
            <v>AGO02</v>
          </cell>
          <cell r="AL1" t="str">
            <v>SET02</v>
          </cell>
          <cell r="AM1" t="str">
            <v>OUT02</v>
          </cell>
          <cell r="AN1" t="str">
            <v>NOV02</v>
          </cell>
          <cell r="AO1" t="str">
            <v>DEZ02</v>
          </cell>
          <cell r="AP1" t="str">
            <v>JAN03</v>
          </cell>
          <cell r="AQ1" t="str">
            <v>FEV03</v>
          </cell>
          <cell r="AR1" t="str">
            <v>MAR03</v>
          </cell>
          <cell r="AS1" t="str">
            <v>ABR03</v>
          </cell>
          <cell r="AT1" t="str">
            <v>MAI03</v>
          </cell>
          <cell r="AU1" t="str">
            <v>JUN03</v>
          </cell>
          <cell r="AV1" t="str">
            <v>JUL03</v>
          </cell>
          <cell r="AW1" t="str">
            <v>AGO03</v>
          </cell>
          <cell r="AX1" t="str">
            <v>SET03</v>
          </cell>
          <cell r="AY1" t="str">
            <v>OUT03</v>
          </cell>
          <cell r="AZ1" t="str">
            <v>NOV03</v>
          </cell>
          <cell r="BA1" t="str">
            <v>DEZ03</v>
          </cell>
        </row>
        <row r="13">
          <cell r="Y13" t="str">
            <v>CAL</v>
          </cell>
          <cell r="AD13">
            <v>41.0839</v>
          </cell>
          <cell r="AE13">
            <v>6.0196999999999994</v>
          </cell>
          <cell r="AF13">
            <v>9.2666000000000004</v>
          </cell>
          <cell r="AG13">
            <v>35.104999999999997</v>
          </cell>
          <cell r="AH13">
            <v>776</v>
          </cell>
          <cell r="AI13">
            <v>641.20000000000005</v>
          </cell>
          <cell r="AJ13">
            <v>540.4</v>
          </cell>
          <cell r="AK13">
            <v>360.8</v>
          </cell>
          <cell r="AL13">
            <v>483.5</v>
          </cell>
          <cell r="AM13">
            <v>578.1</v>
          </cell>
          <cell r="AN13">
            <v>815</v>
          </cell>
          <cell r="AO13">
            <v>1010.8</v>
          </cell>
          <cell r="AP13">
            <v>1299.8</v>
          </cell>
          <cell r="AQ13">
            <v>1198.8</v>
          </cell>
          <cell r="AR13">
            <v>1231.2</v>
          </cell>
          <cell r="AS13">
            <v>904.1</v>
          </cell>
          <cell r="AT13">
            <v>754.6</v>
          </cell>
          <cell r="AU13">
            <v>600.9</v>
          </cell>
          <cell r="AV13">
            <v>528.20000000000005</v>
          </cell>
          <cell r="AW13">
            <v>425</v>
          </cell>
          <cell r="AX13">
            <v>449.5</v>
          </cell>
          <cell r="AY13">
            <v>661.5</v>
          </cell>
          <cell r="AZ13">
            <v>877.1</v>
          </cell>
          <cell r="BA13">
            <v>1085.5999999999999</v>
          </cell>
        </row>
        <row r="14">
          <cell r="Y14" t="str">
            <v>CALP</v>
          </cell>
          <cell r="AD14">
            <v>5.7273512799999997</v>
          </cell>
          <cell r="AE14">
            <v>5.7262967800000002</v>
          </cell>
          <cell r="AF14">
            <v>5.7038167300000007</v>
          </cell>
          <cell r="AG14">
            <v>5.7188357000000005</v>
          </cell>
          <cell r="AH14">
            <v>5.7493013300000007</v>
          </cell>
          <cell r="AI14">
            <v>5.7907368300000002</v>
          </cell>
          <cell r="AJ14">
            <v>5.7901970399999998</v>
          </cell>
          <cell r="AK14">
            <v>5.7927711799999999</v>
          </cell>
          <cell r="AL14">
            <v>5.7639990099999991</v>
          </cell>
          <cell r="AM14">
            <v>5.7502551199999994</v>
          </cell>
          <cell r="AN14">
            <v>5.7533580500000001</v>
          </cell>
          <cell r="AO14">
            <v>5.7749700599999993</v>
          </cell>
          <cell r="AP14">
            <v>5.6915194099999997</v>
          </cell>
          <cell r="AQ14">
            <v>5.70409743</v>
          </cell>
          <cell r="AR14">
            <v>5.7169753999999999</v>
          </cell>
          <cell r="AS14">
            <v>5.7314098700000002</v>
          </cell>
          <cell r="AT14">
            <v>5.7449625400000004</v>
          </cell>
          <cell r="AU14">
            <v>5.76122566</v>
          </cell>
          <cell r="AV14">
            <v>5.78047895</v>
          </cell>
          <cell r="AW14">
            <v>5.7958323200000006</v>
          </cell>
          <cell r="AX14">
            <v>5.81273135</v>
          </cell>
          <cell r="AY14">
            <v>5.83021631</v>
          </cell>
          <cell r="AZ14">
            <v>5.8467597199999997</v>
          </cell>
          <cell r="BA14">
            <v>5.8633867999999998</v>
          </cell>
        </row>
        <row r="15">
          <cell r="Y15" t="str">
            <v>CTD</v>
          </cell>
          <cell r="AD15">
            <v>3.9055479999999996</v>
          </cell>
          <cell r="AE15">
            <v>1.538662</v>
          </cell>
          <cell r="AF15">
            <v>1.9438809999999997</v>
          </cell>
          <cell r="AG15">
            <v>3.161788</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row>
        <row r="16">
          <cell r="Y16" t="str">
            <v>CTDP</v>
          </cell>
          <cell r="AD16">
            <v>0.69788589000000001</v>
          </cell>
          <cell r="AE16">
            <v>0.69870412000000004</v>
          </cell>
          <cell r="AF16">
            <v>0.69712079000000005</v>
          </cell>
          <cell r="AG16">
            <v>0.69996627</v>
          </cell>
          <cell r="AH16">
            <v>0.70492093999999994</v>
          </cell>
          <cell r="AI16">
            <v>0.71121597999999997</v>
          </cell>
          <cell r="AJ16">
            <v>0.7124436999999999</v>
          </cell>
          <cell r="AK16">
            <v>0.71299891999999998</v>
          </cell>
          <cell r="AL16">
            <v>0.7107013499999999</v>
          </cell>
          <cell r="AM16">
            <v>0.71064598000000001</v>
          </cell>
          <cell r="AN16">
            <v>0.71260894999999991</v>
          </cell>
          <cell r="AO16">
            <v>0.71670932999999992</v>
          </cell>
          <cell r="AP16">
            <v>0.7064879300000001</v>
          </cell>
          <cell r="AQ16">
            <v>0.70776934999999996</v>
          </cell>
          <cell r="AR16">
            <v>0.70909264000000005</v>
          </cell>
          <cell r="AS16">
            <v>0.71060172999999993</v>
          </cell>
          <cell r="AT16">
            <v>0.71199255000000006</v>
          </cell>
          <cell r="AU16">
            <v>0.71351404000000007</v>
          </cell>
          <cell r="AV16">
            <v>0.71532043999999995</v>
          </cell>
          <cell r="AW16">
            <v>0.71686542000000009</v>
          </cell>
          <cell r="AX16">
            <v>0.71844232999999991</v>
          </cell>
          <cell r="AY16">
            <v>0.72014479000000009</v>
          </cell>
          <cell r="AZ16">
            <v>0.72169703000000007</v>
          </cell>
          <cell r="BA16">
            <v>0.72323928000000004</v>
          </cell>
        </row>
        <row r="17">
          <cell r="Y17" t="str">
            <v>CAR</v>
          </cell>
          <cell r="AD17">
            <v>17.096919999999997</v>
          </cell>
          <cell r="AE17">
            <v>3.12134</v>
          </cell>
          <cell r="AF17">
            <v>0.2429399999999996</v>
          </cell>
          <cell r="AG17">
            <v>1.00847</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row>
        <row r="18">
          <cell r="Y18" t="str">
            <v>CARP</v>
          </cell>
          <cell r="AD18">
            <v>1.9529732200000001</v>
          </cell>
          <cell r="AE18">
            <v>1.9596666599999999</v>
          </cell>
          <cell r="AF18">
            <v>1.9570643600000002</v>
          </cell>
          <cell r="AG18">
            <v>1.96826027</v>
          </cell>
          <cell r="AH18">
            <v>1.9848344</v>
          </cell>
          <cell r="AI18">
            <v>2.0057750300000001</v>
          </cell>
          <cell r="AJ18">
            <v>2.01830467</v>
          </cell>
          <cell r="AK18">
            <v>2.0253173800000002</v>
          </cell>
          <cell r="AL18">
            <v>2.0431467400000001</v>
          </cell>
          <cell r="AM18">
            <v>2.0457256799999999</v>
          </cell>
          <cell r="AN18">
            <v>2.0538761599999997</v>
          </cell>
          <cell r="AO18">
            <v>2.07042335</v>
          </cell>
          <cell r="AP18">
            <v>2.0509761699999998</v>
          </cell>
          <cell r="AQ18">
            <v>2.0680349599999999</v>
          </cell>
          <cell r="AR18">
            <v>2.0865729499999999</v>
          </cell>
          <cell r="AS18">
            <v>2.1056808500000002</v>
          </cell>
          <cell r="AT18">
            <v>2.12550075</v>
          </cell>
          <cell r="AU18">
            <v>2.1459663199999999</v>
          </cell>
          <cell r="AV18">
            <v>2.1697975699999996</v>
          </cell>
          <cell r="AW18">
            <v>2.1925755499999999</v>
          </cell>
          <cell r="AX18">
            <v>2.21612308</v>
          </cell>
          <cell r="AY18">
            <v>2.2422025699999999</v>
          </cell>
          <cell r="AZ18">
            <v>2.2665781200000001</v>
          </cell>
          <cell r="BA18">
            <v>2.2925375799999999</v>
          </cell>
        </row>
        <row r="19">
          <cell r="Y19" t="str">
            <v>CPL</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row>
        <row r="20">
          <cell r="Y20" t="str">
            <v>CPLP</v>
          </cell>
          <cell r="AD20">
            <v>1.0177687</v>
          </cell>
          <cell r="AE20">
            <v>1.0210533500000001</v>
          </cell>
          <cell r="AF20">
            <v>1.0273826099999999</v>
          </cell>
          <cell r="AG20">
            <v>1.0320475499999999</v>
          </cell>
          <cell r="AH20">
            <v>1.0397740200000001</v>
          </cell>
          <cell r="AI20">
            <v>1.0493382099999999</v>
          </cell>
          <cell r="AJ20">
            <v>1.0509684099999999</v>
          </cell>
          <cell r="AK20">
            <v>1.0545701299999999</v>
          </cell>
          <cell r="AL20">
            <v>1.0507401599999999</v>
          </cell>
          <cell r="AM20">
            <v>1.0494848699999999</v>
          </cell>
          <cell r="AN20">
            <v>1.051671</v>
          </cell>
          <cell r="AO20">
            <v>1.0571755</v>
          </cell>
          <cell r="AP20">
            <v>1.0370900199999999</v>
          </cell>
          <cell r="AQ20">
            <v>1.0391808300000001</v>
          </cell>
          <cell r="AR20">
            <v>1.0414356300000001</v>
          </cell>
          <cell r="AS20">
            <v>1.04377301</v>
          </cell>
          <cell r="AT20">
            <v>1.0460074100000001</v>
          </cell>
          <cell r="AU20">
            <v>1.0493164699999999</v>
          </cell>
          <cell r="AV20">
            <v>1.05304274</v>
          </cell>
          <cell r="AW20">
            <v>1.05651714</v>
          </cell>
          <cell r="AX20">
            <v>1.0600401499999998</v>
          </cell>
          <cell r="AY20">
            <v>1.0639378700000002</v>
          </cell>
          <cell r="AZ20">
            <v>1.0674186699999999</v>
          </cell>
          <cell r="BA20">
            <v>1.0709465900000001</v>
          </cell>
        </row>
        <row r="21">
          <cell r="Y21" t="str">
            <v>CVN</v>
          </cell>
          <cell r="AD21">
            <v>42.781669999999998</v>
          </cell>
          <cell r="AE21">
            <v>14.180907999999999</v>
          </cell>
          <cell r="AF21">
            <v>29.688824999999998</v>
          </cell>
          <cell r="AG21">
            <v>18.207297999999998</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row>
        <row r="22">
          <cell r="Y22" t="str">
            <v>CVNP</v>
          </cell>
          <cell r="AD22">
            <v>0.63488184999999997</v>
          </cell>
          <cell r="AE22">
            <v>0.63589033999999989</v>
          </cell>
          <cell r="AF22">
            <v>0.63683773999999993</v>
          </cell>
          <cell r="AG22">
            <v>0.64018673999999998</v>
          </cell>
          <cell r="AH22">
            <v>0.64410819999999991</v>
          </cell>
          <cell r="AI22">
            <v>0.64970744999999996</v>
          </cell>
          <cell r="AJ22">
            <v>0.65251294999999998</v>
          </cell>
          <cell r="AK22">
            <v>0.65283595999999999</v>
          </cell>
          <cell r="AL22">
            <v>0.65927802000000002</v>
          </cell>
          <cell r="AM22">
            <v>0.65870428000000003</v>
          </cell>
          <cell r="AN22">
            <v>0.65977334999999993</v>
          </cell>
          <cell r="AO22">
            <v>0.66289724000000005</v>
          </cell>
          <cell r="AP22">
            <v>0.65175467000000009</v>
          </cell>
          <cell r="AQ22">
            <v>0.65157788999999999</v>
          </cell>
          <cell r="AR22">
            <v>0.65137889000000004</v>
          </cell>
          <cell r="AS22">
            <v>0.65167969999999997</v>
          </cell>
          <cell r="AT22">
            <v>0.65187903000000003</v>
          </cell>
          <cell r="AU22">
            <v>0.65243308</v>
          </cell>
          <cell r="AV22">
            <v>0.65356115000000004</v>
          </cell>
          <cell r="AW22">
            <v>0.65404547999999996</v>
          </cell>
          <cell r="AX22">
            <v>0.65461301999999999</v>
          </cell>
          <cell r="AY22">
            <v>0.65574281999999995</v>
          </cell>
          <cell r="AZ22">
            <v>0.65630597000000002</v>
          </cell>
          <cell r="BA22">
            <v>0.65676755000000009</v>
          </cell>
        </row>
        <row r="23">
          <cell r="Y23" t="str">
            <v>CSD</v>
          </cell>
          <cell r="AD23">
            <v>17.844600000000003</v>
          </cell>
          <cell r="AE23">
            <v>10.350300000000001</v>
          </cell>
          <cell r="AF23">
            <v>19.892400000000002</v>
          </cell>
          <cell r="AG23">
            <v>8.7065000000000001</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row>
        <row r="24">
          <cell r="Y24" t="str">
            <v>CSDP</v>
          </cell>
          <cell r="AD24">
            <v>0.32855044999999999</v>
          </cell>
          <cell r="AE24">
            <v>0.32659969</v>
          </cell>
          <cell r="AF24">
            <v>0.32339553999999998</v>
          </cell>
          <cell r="AG24">
            <v>0.32208845000000003</v>
          </cell>
          <cell r="AH24">
            <v>0.32161086999999999</v>
          </cell>
          <cell r="AI24">
            <v>0.32432304999999995</v>
          </cell>
          <cell r="AJ24">
            <v>0.32378520999999999</v>
          </cell>
          <cell r="AK24">
            <v>0.32199043999999999</v>
          </cell>
          <cell r="AL24">
            <v>0.31932095000000005</v>
          </cell>
          <cell r="AM24">
            <v>0.31656441999999996</v>
          </cell>
          <cell r="AN24">
            <v>0.31435259999999998</v>
          </cell>
          <cell r="AO24">
            <v>0.31312224</v>
          </cell>
          <cell r="AP24">
            <v>0.30842803000000002</v>
          </cell>
          <cell r="AQ24">
            <v>0.30971100000000001</v>
          </cell>
          <cell r="AR24">
            <v>0.31097794000000001</v>
          </cell>
          <cell r="AS24">
            <v>0.31280532</v>
          </cell>
          <cell r="AT24">
            <v>0.31413303999999997</v>
          </cell>
          <cell r="AU24">
            <v>0.31570719000000003</v>
          </cell>
          <cell r="AV24">
            <v>0.31758271000000005</v>
          </cell>
          <cell r="AW24">
            <v>0.31871058000000002</v>
          </cell>
          <cell r="AX24">
            <v>0.31979495000000002</v>
          </cell>
          <cell r="AY24">
            <v>0.32124542</v>
          </cell>
          <cell r="AZ24">
            <v>0.32253078000000002</v>
          </cell>
          <cell r="BA24">
            <v>0.32400860999999997</v>
          </cell>
        </row>
        <row r="25">
          <cell r="Y25" t="str">
            <v>CVF</v>
          </cell>
          <cell r="AD25">
            <v>6.5648</v>
          </cell>
          <cell r="AE25">
            <v>0.44261</v>
          </cell>
          <cell r="AF25">
            <v>5.3706700000000005</v>
          </cell>
          <cell r="AG25">
            <v>4.5119499999999997</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row>
        <row r="26">
          <cell r="Y26" t="str">
            <v>CVFP</v>
          </cell>
          <cell r="AD26">
            <v>1.08783311</v>
          </cell>
          <cell r="AE26">
            <v>1.0924423200000002</v>
          </cell>
          <cell r="AF26">
            <v>1.0926448500000001</v>
          </cell>
          <cell r="AG26">
            <v>1.1007280700000002</v>
          </cell>
          <cell r="AH26">
            <v>1.11899766</v>
          </cell>
          <cell r="AI26">
            <v>1.13212625</v>
          </cell>
          <cell r="AJ26">
            <v>1.1373301299999998</v>
          </cell>
          <cell r="AK26">
            <v>1.1443671200000001</v>
          </cell>
          <cell r="AL26">
            <v>1.1436714699999999</v>
          </cell>
          <cell r="AM26">
            <v>1.1471289199999999</v>
          </cell>
          <cell r="AN26">
            <v>1.15360877</v>
          </cell>
          <cell r="AO26">
            <v>1.1647194199999999</v>
          </cell>
          <cell r="AP26">
            <v>1.1457425700000001</v>
          </cell>
          <cell r="AQ26">
            <v>1.1449801799999999</v>
          </cell>
          <cell r="AR26">
            <v>1.1440621000000002</v>
          </cell>
          <cell r="AS26">
            <v>1.14367945</v>
          </cell>
          <cell r="AT26">
            <v>1.14354018</v>
          </cell>
          <cell r="AU26">
            <v>1.14347394</v>
          </cell>
          <cell r="AV26">
            <v>1.1437447000000001</v>
          </cell>
          <cell r="AW26">
            <v>1.1435695400000001</v>
          </cell>
          <cell r="AX26">
            <v>1.14346781</v>
          </cell>
          <cell r="AY26">
            <v>1.14376381</v>
          </cell>
          <cell r="AZ26">
            <v>1.1437230700000001</v>
          </cell>
          <cell r="BA26">
            <v>1.1435470000000001</v>
          </cell>
        </row>
        <row r="27">
          <cell r="Y27" t="str">
            <v>CCD</v>
          </cell>
          <cell r="AD27">
            <v>16.67305</v>
          </cell>
          <cell r="AE27">
            <v>14.241440000000001</v>
          </cell>
          <cell r="AF27">
            <v>24.437529999999999</v>
          </cell>
          <cell r="AG27">
            <v>15.24259</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row>
        <row r="28">
          <cell r="Y28" t="str">
            <v>CCDP</v>
          </cell>
          <cell r="AD28">
            <v>0.85906525999999994</v>
          </cell>
          <cell r="AE28">
            <v>0.85950133999999989</v>
          </cell>
          <cell r="AF28">
            <v>0.85663824</v>
          </cell>
          <cell r="AG28">
            <v>0.85936325000000002</v>
          </cell>
          <cell r="AH28">
            <v>0.86504318000000002</v>
          </cell>
          <cell r="AI28">
            <v>0.87150479000000003</v>
          </cell>
          <cell r="AJ28">
            <v>0.87229575999999998</v>
          </cell>
          <cell r="AK28">
            <v>0.87237310000000001</v>
          </cell>
          <cell r="AL28">
            <v>0.87235739000000001</v>
          </cell>
          <cell r="AM28">
            <v>0.87152324999999997</v>
          </cell>
          <cell r="AN28">
            <v>0.87307096000000006</v>
          </cell>
          <cell r="AO28">
            <v>0.87690992000000001</v>
          </cell>
          <cell r="AP28">
            <v>0.8525590500000001</v>
          </cell>
          <cell r="AQ28">
            <v>0.84682051999999997</v>
          </cell>
          <cell r="AR28">
            <v>0.84099384999999993</v>
          </cell>
          <cell r="AS28">
            <v>0.83585710999999996</v>
          </cell>
          <cell r="AT28">
            <v>0.82629743</v>
          </cell>
          <cell r="AU28">
            <v>0.81588467000000009</v>
          </cell>
          <cell r="AV28">
            <v>0.80493809999999999</v>
          </cell>
          <cell r="AW28">
            <v>0.79723804000000009</v>
          </cell>
          <cell r="AX28">
            <v>0.78995892000000001</v>
          </cell>
          <cell r="AY28">
            <v>0.77875789000000006</v>
          </cell>
          <cell r="AZ28">
            <v>0.76734124000000004</v>
          </cell>
          <cell r="BA28">
            <v>0.75574098999999995</v>
          </cell>
        </row>
        <row r="29">
          <cell r="Y29" t="str">
            <v>CM1</v>
          </cell>
        </row>
        <row r="30">
          <cell r="Y30" t="str">
            <v>CM1P</v>
          </cell>
          <cell r="AD30">
            <v>0.97685604000000004</v>
          </cell>
          <cell r="AE30">
            <v>0.98543948999999997</v>
          </cell>
          <cell r="AF30">
            <v>1.02438841</v>
          </cell>
          <cell r="AG30">
            <v>1.0434506800000001</v>
          </cell>
          <cell r="AH30">
            <v>1.0544984399999999</v>
          </cell>
          <cell r="AI30">
            <v>1.0684991800000001</v>
          </cell>
          <cell r="AJ30">
            <v>1.0745850000000001</v>
          </cell>
          <cell r="AK30">
            <v>1.0789041800000001</v>
          </cell>
          <cell r="AL30">
            <v>1.0800890400000001</v>
          </cell>
          <cell r="AM30">
            <v>1.0833026399999999</v>
          </cell>
          <cell r="AN30">
            <v>1.0892560499999999</v>
          </cell>
          <cell r="AO30">
            <v>1.0988171100000002</v>
          </cell>
          <cell r="AP30">
            <v>1.0807855100000001</v>
          </cell>
          <cell r="AQ30">
            <v>1.08177447</v>
          </cell>
          <cell r="AR30">
            <v>1.0827495199999999</v>
          </cell>
          <cell r="AS30">
            <v>1.0842526200000002</v>
          </cell>
          <cell r="AT30">
            <v>1.0854439599999999</v>
          </cell>
          <cell r="AU30">
            <v>1.0875926999999999</v>
          </cell>
          <cell r="AV30">
            <v>1.09041324</v>
          </cell>
          <cell r="AW30">
            <v>1.0926238700000002</v>
          </cell>
          <cell r="AX30">
            <v>1.0947924</v>
          </cell>
          <cell r="AY30">
            <v>1.0976670900000001</v>
          </cell>
          <cell r="AZ30">
            <v>1.0999107800000001</v>
          </cell>
          <cell r="BA30">
            <v>1.10210253</v>
          </cell>
        </row>
        <row r="31">
          <cell r="Y31" t="str">
            <v>CM2</v>
          </cell>
        </row>
        <row r="32">
          <cell r="Y32" t="str">
            <v>CM2P</v>
          </cell>
          <cell r="AD32">
            <v>1.3410356000000001</v>
          </cell>
          <cell r="AE32">
            <v>1.34184865</v>
          </cell>
          <cell r="AF32">
            <v>1.3365168200000002</v>
          </cell>
          <cell r="AG32">
            <v>1.34137398</v>
          </cell>
          <cell r="AH32">
            <v>1.3518274400000001</v>
          </cell>
          <cell r="AI32">
            <v>1.3656880599999999</v>
          </cell>
          <cell r="AJ32">
            <v>1.3651278200000001</v>
          </cell>
          <cell r="AK32">
            <v>1.3632270700000002</v>
          </cell>
          <cell r="AL32">
            <v>1.3560182999999999</v>
          </cell>
          <cell r="AM32">
            <v>1.3521481799999999</v>
          </cell>
          <cell r="AN32">
            <v>1.3526651200000002</v>
          </cell>
          <cell r="AO32">
            <v>1.3583567700000001</v>
          </cell>
          <cell r="AP32">
            <v>1.3330024700000001</v>
          </cell>
          <cell r="AQ32">
            <v>1.3370246799999999</v>
          </cell>
          <cell r="AR32">
            <v>1.34125216</v>
          </cell>
          <cell r="AS32">
            <v>1.3457231699999999</v>
          </cell>
          <cell r="AT32">
            <v>1.34995742</v>
          </cell>
          <cell r="AU32">
            <v>1.35394233</v>
          </cell>
          <cell r="AV32">
            <v>1.3594303300000001</v>
          </cell>
          <cell r="AW32">
            <v>1.36442446</v>
          </cell>
          <cell r="AX32">
            <v>1.3694936499999999</v>
          </cell>
          <cell r="AY32">
            <v>1.3750843799999999</v>
          </cell>
          <cell r="AZ32">
            <v>1.38011697</v>
          </cell>
          <cell r="BA32">
            <v>1.3852535500000001</v>
          </cell>
        </row>
        <row r="33">
          <cell r="Y33" t="str">
            <v>CMD</v>
          </cell>
          <cell r="AD33">
            <v>33.151353999999998</v>
          </cell>
          <cell r="AE33">
            <v>31.789885000000002</v>
          </cell>
          <cell r="AF33">
            <v>49.677215000000004</v>
          </cell>
          <cell r="AG33">
            <v>44.807199999999995</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row>
        <row r="34">
          <cell r="Y34" t="str">
            <v>CMDP</v>
          </cell>
          <cell r="AD34">
            <v>2.31789164</v>
          </cell>
          <cell r="AE34">
            <v>2.3272881399999998</v>
          </cell>
          <cell r="AF34">
            <v>2.3609052300000002</v>
          </cell>
          <cell r="AG34">
            <v>2.38482466</v>
          </cell>
          <cell r="AH34">
            <v>2.4063258799999998</v>
          </cell>
          <cell r="AI34">
            <v>2.43418724</v>
          </cell>
          <cell r="AJ34">
            <v>2.4397128200000004</v>
          </cell>
          <cell r="AK34">
            <v>2.4421312500000001</v>
          </cell>
          <cell r="AL34">
            <v>2.43610734</v>
          </cell>
          <cell r="AM34">
            <v>2.4354508199999998</v>
          </cell>
          <cell r="AN34">
            <v>2.4419211700000001</v>
          </cell>
          <cell r="AO34">
            <v>2.45717388</v>
          </cell>
          <cell r="AP34">
            <v>2.4137879800000004</v>
          </cell>
          <cell r="AQ34">
            <v>2.4187991499999999</v>
          </cell>
          <cell r="AR34">
            <v>2.4240016799999999</v>
          </cell>
          <cell r="AS34">
            <v>2.4299757900000003</v>
          </cell>
          <cell r="AT34">
            <v>2.4354013800000001</v>
          </cell>
          <cell r="AU34">
            <v>2.4415350299999998</v>
          </cell>
          <cell r="AV34">
            <v>2.4498435700000001</v>
          </cell>
          <cell r="AW34">
            <v>2.4570483300000001</v>
          </cell>
          <cell r="AX34">
            <v>2.4642860500000001</v>
          </cell>
          <cell r="AY34">
            <v>2.47275147</v>
          </cell>
          <cell r="AZ34">
            <v>2.4800277500000001</v>
          </cell>
          <cell r="BA34">
            <v>2.4873560800000001</v>
          </cell>
        </row>
        <row r="35">
          <cell r="Y35" t="str">
            <v>CPT</v>
          </cell>
          <cell r="AD35">
            <v>39.353999999999999</v>
          </cell>
          <cell r="AE35">
            <v>37.569600000000001</v>
          </cell>
          <cell r="AF35">
            <v>59.186</v>
          </cell>
          <cell r="AG35">
            <v>53.232999999999997</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row>
        <row r="36">
          <cell r="Y36" t="str">
            <v>CPTP</v>
          </cell>
          <cell r="AD36">
            <v>0.96375818000000002</v>
          </cell>
          <cell r="AE36">
            <v>0.96979468999999996</v>
          </cell>
          <cell r="AF36">
            <v>0.97338296999999996</v>
          </cell>
          <cell r="AG36">
            <v>0.98229674999999994</v>
          </cell>
          <cell r="AH36">
            <v>0.99404565</v>
          </cell>
          <cell r="AI36">
            <v>1.0066477</v>
          </cell>
          <cell r="AJ36">
            <v>1.01567195</v>
          </cell>
          <cell r="AK36">
            <v>1.0223615500000001</v>
          </cell>
          <cell r="AL36">
            <v>1.0237215500000001</v>
          </cell>
          <cell r="AM36">
            <v>1.0278722600000001</v>
          </cell>
          <cell r="AN36">
            <v>1.03470829</v>
          </cell>
          <cell r="AO36">
            <v>1.0448380400000001</v>
          </cell>
          <cell r="AP36">
            <v>1.0286879499999999</v>
          </cell>
          <cell r="AQ36">
            <v>1.0307102299999999</v>
          </cell>
          <cell r="AR36">
            <v>1.0328503600000001</v>
          </cell>
          <cell r="AS36">
            <v>1.03586109</v>
          </cell>
          <cell r="AT36">
            <v>1.03823479</v>
          </cell>
          <cell r="AU36">
            <v>1.04153121</v>
          </cell>
          <cell r="AV36">
            <v>1.04576143</v>
          </cell>
          <cell r="AW36">
            <v>1.0489719900000001</v>
          </cell>
          <cell r="AX36">
            <v>1.05253727</v>
          </cell>
          <cell r="AY36">
            <v>1.05691505</v>
          </cell>
          <cell r="AZ36">
            <v>1.06042616</v>
          </cell>
          <cell r="BA36">
            <v>1.0639389399999999</v>
          </cell>
        </row>
        <row r="37">
          <cell r="Y37" t="str">
            <v>CBT</v>
          </cell>
          <cell r="AD37">
            <v>39.094099999999997</v>
          </cell>
          <cell r="AE37">
            <v>38.393599999999999</v>
          </cell>
          <cell r="AF37">
            <v>58.419599999999996</v>
          </cell>
          <cell r="AG37">
            <v>53.5124</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row>
        <row r="38">
          <cell r="Y38" t="str">
            <v>CBTP</v>
          </cell>
          <cell r="AD38">
            <v>1.40388023</v>
          </cell>
          <cell r="AE38">
            <v>1.40971369</v>
          </cell>
          <cell r="AF38">
            <v>1.4127252699999999</v>
          </cell>
          <cell r="AG38">
            <v>1.4238722700000002</v>
          </cell>
          <cell r="AH38">
            <v>1.4385856100000001</v>
          </cell>
          <cell r="AI38">
            <v>1.45739909</v>
          </cell>
          <cell r="AJ38">
            <v>1.4651228999999999</v>
          </cell>
          <cell r="AK38">
            <v>1.4700255600000001</v>
          </cell>
          <cell r="AL38">
            <v>1.4686716299999998</v>
          </cell>
          <cell r="AM38">
            <v>1.4723683600000002</v>
          </cell>
          <cell r="AN38">
            <v>1.4793456</v>
          </cell>
          <cell r="AO38">
            <v>1.4964389900000001</v>
          </cell>
          <cell r="AP38">
            <v>1.4678401999999999</v>
          </cell>
          <cell r="AQ38">
            <v>1.46624914</v>
          </cell>
          <cell r="AR38">
            <v>1.46302354</v>
          </cell>
          <cell r="AS38">
            <v>1.4606568500000001</v>
          </cell>
          <cell r="AT38">
            <v>1.4576472600000001</v>
          </cell>
          <cell r="AU38">
            <v>1.4564348</v>
          </cell>
          <cell r="AV38">
            <v>1.45565905</v>
          </cell>
          <cell r="AW38">
            <v>1.4542359199999999</v>
          </cell>
          <cell r="AX38">
            <v>1.4532394</v>
          </cell>
          <cell r="AY38">
            <v>1.4524033300000001</v>
          </cell>
          <cell r="AZ38">
            <v>1.45108891</v>
          </cell>
          <cell r="BA38">
            <v>1.4495318700000002</v>
          </cell>
        </row>
        <row r="39">
          <cell r="Y39" t="str">
            <v>CPN</v>
          </cell>
          <cell r="AD39">
            <v>21.371299999999998</v>
          </cell>
          <cell r="AE39">
            <v>19.2852</v>
          </cell>
          <cell r="AF39">
            <v>35.89</v>
          </cell>
          <cell r="AG39">
            <v>28.833299999999998</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row>
        <row r="40">
          <cell r="Y40" t="str">
            <v>CPNP</v>
          </cell>
          <cell r="AD40">
            <v>2.4866132200000002</v>
          </cell>
          <cell r="AE40">
            <v>2.4990269000000001</v>
          </cell>
          <cell r="AF40">
            <v>2.5018788799999996</v>
          </cell>
          <cell r="AG40">
            <v>2.5218166599999998</v>
          </cell>
          <cell r="AH40">
            <v>2.5492731499999999</v>
          </cell>
          <cell r="AI40">
            <v>2.5807485400000001</v>
          </cell>
          <cell r="AJ40">
            <v>2.5932759600000002</v>
          </cell>
          <cell r="AK40">
            <v>2.60511187</v>
          </cell>
          <cell r="AL40">
            <v>2.6057186299999997</v>
          </cell>
          <cell r="AM40">
            <v>2.6132386099999998</v>
          </cell>
          <cell r="AN40">
            <v>2.6287627200000001</v>
          </cell>
          <cell r="AO40">
            <v>2.6532802000000002</v>
          </cell>
          <cell r="AP40">
            <v>2.6081006900000001</v>
          </cell>
          <cell r="AQ40">
            <v>2.6060450299999998</v>
          </cell>
          <cell r="AR40">
            <v>2.6034313099999999</v>
          </cell>
          <cell r="AS40">
            <v>2.6016025599999999</v>
          </cell>
          <cell r="AT40">
            <v>2.59996625</v>
          </cell>
          <cell r="AU40">
            <v>2.5990942100000001</v>
          </cell>
          <cell r="AV40">
            <v>2.59812829</v>
          </cell>
          <cell r="AW40">
            <v>2.5967545800000003</v>
          </cell>
          <cell r="AX40">
            <v>2.5955029600000001</v>
          </cell>
          <cell r="AY40">
            <v>2.5946366899999997</v>
          </cell>
          <cell r="AZ40">
            <v>2.5935976000000003</v>
          </cell>
          <cell r="BA40">
            <v>2.5922748700000002</v>
          </cell>
        </row>
        <row r="41">
          <cell r="Y41" t="str">
            <v>CVR</v>
          </cell>
          <cell r="AD41">
            <v>35.970009999999995</v>
          </cell>
          <cell r="AE41">
            <v>34.02149</v>
          </cell>
          <cell r="AF41">
            <v>61.878019999999999</v>
          </cell>
          <cell r="AG41">
            <v>47.262999999999998</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row>
        <row r="42">
          <cell r="Y42" t="str">
            <v>CVRP</v>
          </cell>
          <cell r="AD42">
            <v>2.6828037000000005</v>
          </cell>
          <cell r="AE42">
            <v>2.6928933700000002</v>
          </cell>
          <cell r="AF42">
            <v>2.6938999800000003</v>
          </cell>
          <cell r="AG42">
            <v>2.7124709299999998</v>
          </cell>
          <cell r="AH42">
            <v>2.74012981</v>
          </cell>
          <cell r="AI42">
            <v>2.7713506400000001</v>
          </cell>
          <cell r="AJ42">
            <v>2.7873759100000002</v>
          </cell>
          <cell r="AK42">
            <v>2.8102077200000002</v>
          </cell>
          <cell r="AL42">
            <v>2.8088978399999998</v>
          </cell>
          <cell r="AM42">
            <v>2.8151137200000003</v>
          </cell>
          <cell r="AN42">
            <v>2.82959746</v>
          </cell>
          <cell r="AO42">
            <v>2.8533920799999999</v>
          </cell>
          <cell r="AP42">
            <v>2.8132979100000002</v>
          </cell>
          <cell r="AQ42">
            <v>2.8128822000000002</v>
          </cell>
          <cell r="AR42">
            <v>2.8119577000000002</v>
          </cell>
          <cell r="AS42">
            <v>2.8114465499999999</v>
          </cell>
          <cell r="AT42">
            <v>2.8099965499999997</v>
          </cell>
          <cell r="AU42">
            <v>2.8108963999999999</v>
          </cell>
          <cell r="AV42">
            <v>2.8118123500000003</v>
          </cell>
          <cell r="AW42">
            <v>2.8118242700000002</v>
          </cell>
          <cell r="AX42">
            <v>2.8119602499999998</v>
          </cell>
          <cell r="AY42">
            <v>2.8126335299999998</v>
          </cell>
          <cell r="AZ42">
            <v>2.8129162400000003</v>
          </cell>
          <cell r="BA42">
            <v>2.8129257000000001</v>
          </cell>
        </row>
        <row r="43">
          <cell r="Y43" t="str">
            <v>CTC</v>
          </cell>
          <cell r="AD43">
            <v>6.5396899999999993</v>
          </cell>
          <cell r="AE43">
            <v>-5.91E-2</v>
          </cell>
          <cell r="AF43">
            <v>-1.1990000000000002E-2</v>
          </cell>
          <cell r="AG43">
            <v>-5.169E-2</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row>
        <row r="44">
          <cell r="Y44" t="str">
            <v>CTCP</v>
          </cell>
          <cell r="AD44">
            <v>0.52492468999999997</v>
          </cell>
          <cell r="AE44">
            <v>0.52738181000000006</v>
          </cell>
          <cell r="AF44">
            <v>0.52802640000000001</v>
          </cell>
          <cell r="AG44">
            <v>0.53219525000000001</v>
          </cell>
          <cell r="AH44">
            <v>0.53756086999999997</v>
          </cell>
          <cell r="AI44">
            <v>0.54415720999999995</v>
          </cell>
          <cell r="AJ44">
            <v>0.54730687</v>
          </cell>
          <cell r="AK44">
            <v>0.54958372999999994</v>
          </cell>
          <cell r="AL44">
            <v>0.5499491700000001</v>
          </cell>
          <cell r="AM44">
            <v>0.56631346999999999</v>
          </cell>
          <cell r="AN44">
            <v>0.57013264000000008</v>
          </cell>
          <cell r="AO44">
            <v>0.57515271000000001</v>
          </cell>
          <cell r="AP44">
            <v>0.58716862000000003</v>
          </cell>
          <cell r="AQ44">
            <v>0.58825717</v>
          </cell>
          <cell r="AR44">
            <v>0.58939549999999996</v>
          </cell>
          <cell r="AS44">
            <v>0.59080577000000001</v>
          </cell>
          <cell r="AT44">
            <v>0.59227522999999993</v>
          </cell>
          <cell r="AU44">
            <v>0.59375867000000004</v>
          </cell>
          <cell r="AV44">
            <v>0.59564968000000007</v>
          </cell>
          <cell r="AW44">
            <v>0.59716897999999996</v>
          </cell>
          <cell r="AX44">
            <v>0.59872792000000008</v>
          </cell>
          <cell r="AY44">
            <v>0.60063540000000004</v>
          </cell>
          <cell r="AZ44">
            <v>0.60217586999999995</v>
          </cell>
          <cell r="BA44">
            <v>0.60371012000000002</v>
          </cell>
        </row>
        <row r="45">
          <cell r="Y45" t="str">
            <v>CRG</v>
          </cell>
          <cell r="AD45">
            <v>35.237913999999996</v>
          </cell>
          <cell r="AE45">
            <v>35.902362000000004</v>
          </cell>
          <cell r="AF45">
            <v>65.880921999999998</v>
          </cell>
          <cell r="AG45">
            <v>44.894068999999995</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row>
        <row r="46">
          <cell r="Y46" t="str">
            <v>CRGP</v>
          </cell>
          <cell r="AD46">
            <v>2.3854034200000003</v>
          </cell>
          <cell r="AE46">
            <v>2.3704957200000005</v>
          </cell>
          <cell r="AF46">
            <v>2.3688970199999999</v>
          </cell>
          <cell r="AG46">
            <v>2.3812161600000001</v>
          </cell>
          <cell r="AH46">
            <v>2.4003216099999998</v>
          </cell>
          <cell r="AI46">
            <v>2.42332394</v>
          </cell>
          <cell r="AJ46">
            <v>2.4295477700000001</v>
          </cell>
          <cell r="AK46">
            <v>2.4334072099999999</v>
          </cell>
          <cell r="AL46">
            <v>2.42746511</v>
          </cell>
          <cell r="AM46">
            <v>2.4275608399999995</v>
          </cell>
          <cell r="AN46">
            <v>2.4354295699999997</v>
          </cell>
          <cell r="AO46">
            <v>2.4508448700000001</v>
          </cell>
          <cell r="AP46">
            <v>2.4246829399999998</v>
          </cell>
          <cell r="AQ46">
            <v>2.4509752000000002</v>
          </cell>
          <cell r="AR46">
            <v>2.4549757400000001</v>
          </cell>
          <cell r="AS46">
            <v>2.45948425</v>
          </cell>
          <cell r="AT46">
            <v>2.4634519400000001</v>
          </cell>
          <cell r="AU46">
            <v>2.46872187</v>
          </cell>
          <cell r="AV46">
            <v>2.4750195800000001</v>
          </cell>
          <cell r="AW46">
            <v>2.4802203399999998</v>
          </cell>
          <cell r="AX46">
            <v>2.4854187300000001</v>
          </cell>
          <cell r="AY46">
            <v>2.4916975799999999</v>
          </cell>
          <cell r="AZ46">
            <v>2.4970570200000002</v>
          </cell>
          <cell r="BA46">
            <v>2.5023746299999998</v>
          </cell>
        </row>
        <row r="47">
          <cell r="Y47" t="str">
            <v>CCL</v>
          </cell>
          <cell r="AD47">
            <v>48.114161999999993</v>
          </cell>
          <cell r="AE47">
            <v>51.354302999999994</v>
          </cell>
          <cell r="AF47">
            <v>88.413975000000008</v>
          </cell>
          <cell r="AG47">
            <v>60.025401999999985</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row>
        <row r="48">
          <cell r="Y48" t="str">
            <v>CCLP</v>
          </cell>
          <cell r="AD48">
            <v>2.5464752400000004</v>
          </cell>
          <cell r="AE48">
            <v>2.5502033900000001</v>
          </cell>
          <cell r="AF48">
            <v>2.5450811899999999</v>
          </cell>
          <cell r="AG48">
            <v>2.55464058</v>
          </cell>
          <cell r="AH48">
            <v>2.5721298299999997</v>
          </cell>
          <cell r="AI48">
            <v>2.5956763700000001</v>
          </cell>
          <cell r="AJ48">
            <v>2.5988179900000001</v>
          </cell>
          <cell r="AK48">
            <v>2.5995514500000003</v>
          </cell>
          <cell r="AL48">
            <v>2.5905023599999999</v>
          </cell>
          <cell r="AM48">
            <v>2.5873708400000002</v>
          </cell>
          <cell r="AN48">
            <v>2.59184809</v>
          </cell>
          <cell r="AO48">
            <v>2.6048605499999997</v>
          </cell>
          <cell r="AP48">
            <v>2.5735030399999999</v>
          </cell>
          <cell r="AQ48">
            <v>2.5804934900000003</v>
          </cell>
          <cell r="AR48">
            <v>2.5878568799999999</v>
          </cell>
          <cell r="AS48">
            <v>2.5960511800000003</v>
          </cell>
          <cell r="AT48">
            <v>2.60426191</v>
          </cell>
          <cell r="AU48">
            <v>2.6122477100000001</v>
          </cell>
          <cell r="AV48">
            <v>2.6221468699999999</v>
          </cell>
          <cell r="AW48">
            <v>2.6310445800000002</v>
          </cell>
          <cell r="AX48">
            <v>2.6401008699999999</v>
          </cell>
          <cell r="AY48">
            <v>2.6503038399999999</v>
          </cell>
          <cell r="AZ48">
            <v>2.65927976</v>
          </cell>
          <cell r="BA48">
            <v>2.6683867999999999</v>
          </cell>
        </row>
        <row r="49">
          <cell r="Y49" t="str">
            <v>CCM</v>
          </cell>
          <cell r="AD49">
            <v>20.947500000000002</v>
          </cell>
          <cell r="AE49">
            <v>23.925619999999999</v>
          </cell>
          <cell r="AF49">
            <v>37.399239999999999</v>
          </cell>
          <cell r="AG49">
            <v>24.512810000000002</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row>
        <row r="50">
          <cell r="Y50" t="str">
            <v>CCMP</v>
          </cell>
          <cell r="AD50">
            <v>3.0212712900000001</v>
          </cell>
          <cell r="AE50">
            <v>3.0854107900000001</v>
          </cell>
          <cell r="AF50">
            <v>3.0811701999999999</v>
          </cell>
          <cell r="AG50">
            <v>3.10075681</v>
          </cell>
          <cell r="AH50">
            <v>3.1353153800000002</v>
          </cell>
          <cell r="AI50">
            <v>3.1681191600000003</v>
          </cell>
          <cell r="AJ50">
            <v>3.17745788</v>
          </cell>
          <cell r="AK50">
            <v>3.1944375099999998</v>
          </cell>
          <cell r="AL50">
            <v>3.2294816900000001</v>
          </cell>
          <cell r="AM50">
            <v>3.22983325</v>
          </cell>
          <cell r="AN50">
            <v>3.2401715900000001</v>
          </cell>
          <cell r="AO50">
            <v>3.2605848200000001</v>
          </cell>
          <cell r="AP50">
            <v>3.2148131900000001</v>
          </cell>
          <cell r="AQ50">
            <v>3.2243222999999999</v>
          </cell>
          <cell r="AR50">
            <v>3.2343528199999998</v>
          </cell>
          <cell r="AS50">
            <v>3.2449974100000003</v>
          </cell>
          <cell r="AT50">
            <v>3.2559643999999999</v>
          </cell>
          <cell r="AU50">
            <v>3.2652979800000002</v>
          </cell>
          <cell r="AV50">
            <v>3.27585923</v>
          </cell>
          <cell r="AW50">
            <v>3.28547498</v>
          </cell>
          <cell r="AX50">
            <v>3.2950054</v>
          </cell>
          <cell r="AY50">
            <v>3.3062652000000003</v>
          </cell>
          <cell r="AZ50">
            <v>3.3169160799999999</v>
          </cell>
          <cell r="BA50">
            <v>3.3277737000000003</v>
          </cell>
        </row>
        <row r="51">
          <cell r="Y51" t="str">
            <v>CTR</v>
          </cell>
          <cell r="AD51">
            <v>27.90211</v>
          </cell>
          <cell r="AE51">
            <v>24.177499999999998</v>
          </cell>
          <cell r="AF51">
            <v>22.016690000000004</v>
          </cell>
          <cell r="AG51">
            <v>13.97312</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row>
        <row r="52">
          <cell r="Y52" t="str">
            <v>CTRP</v>
          </cell>
          <cell r="AD52">
            <v>1.63642</v>
          </cell>
          <cell r="AE52">
            <v>1.6378148799999999</v>
          </cell>
          <cell r="AF52">
            <v>1.63197262</v>
          </cell>
          <cell r="AG52">
            <v>1.6379771799999998</v>
          </cell>
          <cell r="AH52">
            <v>1.64960906</v>
          </cell>
          <cell r="AI52">
            <v>1.6649967199999998</v>
          </cell>
          <cell r="AJ52">
            <v>1.6683898100000001</v>
          </cell>
          <cell r="AK52">
            <v>1.66882956</v>
          </cell>
          <cell r="AL52">
            <v>1.6620515500000002</v>
          </cell>
          <cell r="AM52">
            <v>1.6613223400000001</v>
          </cell>
          <cell r="AN52">
            <v>1.6653542100000001</v>
          </cell>
          <cell r="AO52">
            <v>1.6746672900000001</v>
          </cell>
          <cell r="AP52">
            <v>1.6518300100000001</v>
          </cell>
          <cell r="AQ52">
            <v>1.6585361200000002</v>
          </cell>
          <cell r="AR52">
            <v>1.6661463999999999</v>
          </cell>
          <cell r="AS52">
            <v>1.6729270199999999</v>
          </cell>
          <cell r="AT52">
            <v>1.6779231100000001</v>
          </cell>
          <cell r="AU52">
            <v>1.6857331499999999</v>
          </cell>
          <cell r="AV52">
            <v>1.6947233400000001</v>
          </cell>
          <cell r="AW52">
            <v>1.7029928999999999</v>
          </cell>
          <cell r="AX52">
            <v>1.7114157400000001</v>
          </cell>
          <cell r="AY52">
            <v>1.7206869599999999</v>
          </cell>
          <cell r="AZ52">
            <v>1.7290907499999999</v>
          </cell>
          <cell r="BA52">
            <v>1.7377538100000001</v>
          </cell>
        </row>
        <row r="53">
          <cell r="Y53" t="str">
            <v>CCA</v>
          </cell>
          <cell r="AD53">
            <v>2.2226699999999999</v>
          </cell>
          <cell r="AE53">
            <v>2.1190100000000003</v>
          </cell>
          <cell r="AF53">
            <v>7.50413</v>
          </cell>
          <cell r="AG53">
            <v>5.5241000000000007</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row>
        <row r="54">
          <cell r="Y54" t="str">
            <v>CCAP</v>
          </cell>
          <cell r="AD54">
            <v>0.7598050999999999</v>
          </cell>
          <cell r="AE54">
            <v>0.76156243000000001</v>
          </cell>
          <cell r="AF54">
            <v>0.76076621</v>
          </cell>
          <cell r="AG54">
            <v>0.76477396999999991</v>
          </cell>
          <cell r="AH54">
            <v>0.77100499</v>
          </cell>
          <cell r="AI54">
            <v>0.77883177000000003</v>
          </cell>
          <cell r="AJ54">
            <v>0.78120881000000009</v>
          </cell>
          <cell r="AK54">
            <v>0.78262303</v>
          </cell>
          <cell r="AL54">
            <v>0.78104386999999997</v>
          </cell>
          <cell r="AM54">
            <v>0.78411279</v>
          </cell>
          <cell r="AN54">
            <v>0.78692865000000001</v>
          </cell>
          <cell r="AO54">
            <v>0.79226958999999997</v>
          </cell>
          <cell r="AP54">
            <v>0.78096560999999998</v>
          </cell>
          <cell r="AQ54">
            <v>0.78239953000000007</v>
          </cell>
          <cell r="AR54">
            <v>0.78381157999999995</v>
          </cell>
          <cell r="AS54">
            <v>0.78546466000000004</v>
          </cell>
          <cell r="AT54">
            <v>0.78694364000000006</v>
          </cell>
          <cell r="AU54">
            <v>0.78855780000000009</v>
          </cell>
          <cell r="AV54">
            <v>0.79049239999999998</v>
          </cell>
          <cell r="AW54">
            <v>0.79212596000000002</v>
          </cell>
          <cell r="AX54">
            <v>0.79379822999999994</v>
          </cell>
          <cell r="AY54">
            <v>0.79574312000000003</v>
          </cell>
          <cell r="AZ54">
            <v>0.79740091000000002</v>
          </cell>
          <cell r="BA54">
            <v>0.79904074999999997</v>
          </cell>
        </row>
        <row r="55">
          <cell r="Y55" t="str">
            <v>CAG</v>
          </cell>
          <cell r="AD55">
            <v>44.059249999999992</v>
          </cell>
          <cell r="AE55">
            <v>42.792059999999999</v>
          </cell>
          <cell r="AF55">
            <v>45.290039999999998</v>
          </cell>
          <cell r="AG55">
            <v>31.35125</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row>
        <row r="56">
          <cell r="Y56" t="str">
            <v>CAGP</v>
          </cell>
          <cell r="AD56">
            <v>2.1866096699999997</v>
          </cell>
          <cell r="AE56">
            <v>2.1930224600000003</v>
          </cell>
          <cell r="AF56">
            <v>2.1904246200000004</v>
          </cell>
          <cell r="AG56">
            <v>2.2030243599999997</v>
          </cell>
          <cell r="AH56">
            <v>2.2218778700000001</v>
          </cell>
          <cell r="AI56">
            <v>2.2440435699999997</v>
          </cell>
          <cell r="AJ56">
            <v>2.2510333100000004</v>
          </cell>
          <cell r="AK56">
            <v>2.2556369900000006</v>
          </cell>
          <cell r="AL56">
            <v>2.25283547</v>
          </cell>
          <cell r="AM56">
            <v>2.2548512700000001</v>
          </cell>
          <cell r="AN56">
            <v>2.2631375400000002</v>
          </cell>
          <cell r="AO56">
            <v>2.2790286599999998</v>
          </cell>
          <cell r="AP56">
            <v>2.2477272699999999</v>
          </cell>
          <cell r="AQ56">
            <v>2.2538202900000002</v>
          </cell>
          <cell r="AR56">
            <v>2.26089677</v>
          </cell>
          <cell r="AS56">
            <v>2.2682085299999999</v>
          </cell>
          <cell r="AT56">
            <v>2.27500262</v>
          </cell>
          <cell r="AU56">
            <v>2.28260342</v>
          </cell>
          <cell r="AV56">
            <v>2.29144185</v>
          </cell>
          <cell r="AW56">
            <v>2.2993552599999996</v>
          </cell>
          <cell r="AX56">
            <v>2.30719736</v>
          </cell>
          <cell r="AY56">
            <v>2.3165789599999997</v>
          </cell>
          <cell r="AZ56">
            <v>2.3246692900000001</v>
          </cell>
          <cell r="BA56">
            <v>2.3328606199999999</v>
          </cell>
        </row>
        <row r="57">
          <cell r="Y57" t="str">
            <v>CRV</v>
          </cell>
          <cell r="AD57">
            <v>0.55196000000000001</v>
          </cell>
          <cell r="AE57">
            <v>2.52115</v>
          </cell>
          <cell r="AF57">
            <v>6.4678199999999997</v>
          </cell>
          <cell r="AG57">
            <v>3.2038800000000003</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row>
        <row r="58">
          <cell r="Y58" t="str">
            <v>CRVP</v>
          </cell>
          <cell r="AD58">
            <v>0.59862232999999987</v>
          </cell>
          <cell r="AE58">
            <v>0.59946569999999999</v>
          </cell>
          <cell r="AF58">
            <v>0.59775018000000002</v>
          </cell>
          <cell r="AG58">
            <v>0.60028819999999994</v>
          </cell>
          <cell r="AH58">
            <v>0.60483154000000006</v>
          </cell>
          <cell r="AI58">
            <v>0.61021060000000005</v>
          </cell>
          <cell r="AJ58">
            <v>0.61142614000000006</v>
          </cell>
          <cell r="AK58">
            <v>0.61196793000000005</v>
          </cell>
          <cell r="AL58">
            <v>0.61044461999999999</v>
          </cell>
          <cell r="AM58">
            <v>0.61014473000000002</v>
          </cell>
          <cell r="AN58">
            <v>0.61261325999999994</v>
          </cell>
          <cell r="AO58">
            <v>0.61624445999999999</v>
          </cell>
          <cell r="AP58">
            <v>0.61443400000000004</v>
          </cell>
          <cell r="AQ58">
            <v>0.61382062000000004</v>
          </cell>
          <cell r="AR58">
            <v>0.61338781999999992</v>
          </cell>
          <cell r="AS58">
            <v>0.61328861000000001</v>
          </cell>
          <cell r="AT58">
            <v>0.61326831000000004</v>
          </cell>
          <cell r="AU58">
            <v>0.61292141</v>
          </cell>
          <cell r="AV58">
            <v>0.61274242000000001</v>
          </cell>
          <cell r="AW58">
            <v>0.61234851000000001</v>
          </cell>
          <cell r="AX58">
            <v>0.61200959999999993</v>
          </cell>
          <cell r="AY58">
            <v>0.61188966</v>
          </cell>
          <cell r="AZ58">
            <v>0.61161905000000005</v>
          </cell>
          <cell r="BA58">
            <v>0.61127666000000003</v>
          </cell>
        </row>
        <row r="59">
          <cell r="Y59" t="str">
            <v>CCR</v>
          </cell>
          <cell r="AD59">
            <v>11.539429999999999</v>
          </cell>
          <cell r="AE59">
            <v>1.99552</v>
          </cell>
          <cell r="AF59">
            <v>6.3155999999999999</v>
          </cell>
          <cell r="AG59">
            <v>5.8109099999999998</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row>
        <row r="60">
          <cell r="Y60" t="str">
            <v>CCRP</v>
          </cell>
          <cell r="AD60">
            <v>0.77579522999999995</v>
          </cell>
          <cell r="AE60">
            <v>0.77644029000000003</v>
          </cell>
          <cell r="AF60">
            <v>0.77453382999999998</v>
          </cell>
          <cell r="AG60">
            <v>0.77597071000000006</v>
          </cell>
          <cell r="AH60">
            <v>0.78134605000000001</v>
          </cell>
          <cell r="AI60">
            <v>0.78691115999999994</v>
          </cell>
          <cell r="AJ60">
            <v>0.79827555000000006</v>
          </cell>
          <cell r="AK60">
            <v>0.80810934999999995</v>
          </cell>
          <cell r="AL60">
            <v>0.80528036999999997</v>
          </cell>
          <cell r="AM60">
            <v>0.80449768999999993</v>
          </cell>
          <cell r="AN60">
            <v>0.80553459999999999</v>
          </cell>
          <cell r="AO60">
            <v>0.80888555000000006</v>
          </cell>
          <cell r="AP60">
            <v>0.79002643000000006</v>
          </cell>
          <cell r="AQ60">
            <v>0.78952372999999998</v>
          </cell>
          <cell r="AR60">
            <v>0.78894576999999999</v>
          </cell>
          <cell r="AS60">
            <v>0.79026182</v>
          </cell>
          <cell r="AT60">
            <v>0.78988661999999998</v>
          </cell>
          <cell r="AU60">
            <v>0.78984341000000002</v>
          </cell>
          <cell r="AV60">
            <v>0.79035795999999992</v>
          </cell>
          <cell r="AW60">
            <v>0.79023845999999998</v>
          </cell>
          <cell r="AX60">
            <v>0.79024211</v>
          </cell>
          <cell r="AY60">
            <v>0.79079118999999998</v>
          </cell>
          <cell r="AZ60">
            <v>0.79074630000000001</v>
          </cell>
          <cell r="BA60">
            <v>0.79058529</v>
          </cell>
        </row>
        <row r="61">
          <cell r="Y61" t="str">
            <v>CBC</v>
          </cell>
          <cell r="AD61">
            <v>7.4930199999999996</v>
          </cell>
          <cell r="AE61">
            <v>1.5038</v>
          </cell>
          <cell r="AF61">
            <v>4.3229499999999996</v>
          </cell>
          <cell r="AG61">
            <v>3.1941100000000002</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row>
        <row r="62">
          <cell r="Y62" t="str">
            <v>CBCP</v>
          </cell>
          <cell r="AD62">
            <v>0.37480687999999995</v>
          </cell>
          <cell r="AE62">
            <v>0.37456190000000006</v>
          </cell>
          <cell r="AF62">
            <v>0.37302358000000002</v>
          </cell>
          <cell r="AG62">
            <v>0.37352509999999994</v>
          </cell>
          <cell r="AH62">
            <v>0.37502474000000002</v>
          </cell>
          <cell r="AI62">
            <v>0.37717432000000001</v>
          </cell>
          <cell r="AJ62">
            <v>0.37721816999999996</v>
          </cell>
          <cell r="AK62">
            <v>0.37668645000000006</v>
          </cell>
          <cell r="AL62">
            <v>0.37511771000000005</v>
          </cell>
          <cell r="AM62">
            <v>0.37416073999999999</v>
          </cell>
          <cell r="AN62">
            <v>0.37412984999999999</v>
          </cell>
          <cell r="AO62">
            <v>0.37512833000000001</v>
          </cell>
          <cell r="AP62">
            <v>0.36883340999999997</v>
          </cell>
          <cell r="AQ62">
            <v>0.36999085999999998</v>
          </cell>
          <cell r="AR62">
            <v>0.37124241999999996</v>
          </cell>
          <cell r="AS62">
            <v>0.37283884</v>
          </cell>
          <cell r="AT62">
            <v>0.37418801000000002</v>
          </cell>
          <cell r="AU62">
            <v>0.37563365999999998</v>
          </cell>
          <cell r="AV62">
            <v>0.37759819</v>
          </cell>
          <cell r="AW62">
            <v>0.37911866</v>
          </cell>
          <cell r="AX62">
            <v>0.38044022</v>
          </cell>
          <cell r="AY62">
            <v>0.38241963000000001</v>
          </cell>
          <cell r="AZ62">
            <v>0.38394510999999998</v>
          </cell>
          <cell r="BA62">
            <v>0.38548787000000001</v>
          </cell>
        </row>
        <row r="63">
          <cell r="Y63" t="str">
            <v>CCB</v>
          </cell>
          <cell r="AD63">
            <v>14.24043</v>
          </cell>
          <cell r="AE63">
            <v>1.0808800000000003</v>
          </cell>
          <cell r="AF63">
            <v>6.2339699999999993</v>
          </cell>
          <cell r="AG63">
            <v>7.0179900000000002</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row>
        <row r="64">
          <cell r="Y64" t="str">
            <v>CCBP</v>
          </cell>
          <cell r="AD64">
            <v>0.83650265000000001</v>
          </cell>
          <cell r="AE64">
            <v>0.83093506000000006</v>
          </cell>
          <cell r="AF64">
            <v>0.80312847999999992</v>
          </cell>
          <cell r="AG64">
            <v>0.80744868999999997</v>
          </cell>
          <cell r="AH64">
            <v>0.81733079000000008</v>
          </cell>
          <cell r="AI64">
            <v>0.83011257000000005</v>
          </cell>
          <cell r="AJ64">
            <v>0.83254640000000002</v>
          </cell>
          <cell r="AK64">
            <v>0.83497431999999994</v>
          </cell>
          <cell r="AL64">
            <v>0.83983996000000005</v>
          </cell>
          <cell r="AM64">
            <v>0.84046265000000009</v>
          </cell>
          <cell r="AN64">
            <v>0.86453612000000002</v>
          </cell>
          <cell r="AO64">
            <v>0.87977429000000007</v>
          </cell>
          <cell r="AP64">
            <v>0.89037256999999992</v>
          </cell>
          <cell r="AQ64">
            <v>0.89458504999999999</v>
          </cell>
          <cell r="AR64">
            <v>0.89620272000000001</v>
          </cell>
          <cell r="AS64">
            <v>0.89749328000000006</v>
          </cell>
          <cell r="AT64">
            <v>0.89812594999999995</v>
          </cell>
          <cell r="AU64">
            <v>0.89917331999999994</v>
          </cell>
          <cell r="AV64">
            <v>0.90096715999999999</v>
          </cell>
          <cell r="AW64">
            <v>0.90197196999999996</v>
          </cell>
          <cell r="AX64">
            <v>0.90305469999999999</v>
          </cell>
          <cell r="AY64">
            <v>0.9048524</v>
          </cell>
          <cell r="AZ64">
            <v>0.90589450999999999</v>
          </cell>
          <cell r="BA64">
            <v>0.90674095999999993</v>
          </cell>
        </row>
        <row r="65">
          <cell r="Y65" t="str">
            <v>CPC</v>
          </cell>
          <cell r="AD65">
            <v>3.3703000000000003</v>
          </cell>
          <cell r="AE65">
            <v>0.65800000000000003</v>
          </cell>
          <cell r="AF65">
            <v>11.88537</v>
          </cell>
          <cell r="AG65">
            <v>2.9734799999999999</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row>
        <row r="66">
          <cell r="Y66" t="str">
            <v>CPCP</v>
          </cell>
          <cell r="AD66">
            <v>0.26674481</v>
          </cell>
          <cell r="AE66">
            <v>0.26733022999999995</v>
          </cell>
          <cell r="AF66">
            <v>0.26704071000000007</v>
          </cell>
          <cell r="AG66">
            <v>0.26911470999999998</v>
          </cell>
          <cell r="AH66">
            <v>0.27199770000000001</v>
          </cell>
          <cell r="AI66">
            <v>0.27464951000000004</v>
          </cell>
          <cell r="AJ66">
            <v>0.27578438</v>
          </cell>
          <cell r="AK66">
            <v>0.27666795999999999</v>
          </cell>
          <cell r="AL66">
            <v>0.27646026000000001</v>
          </cell>
          <cell r="AM66">
            <v>0.27696765000000007</v>
          </cell>
          <cell r="AN66">
            <v>0.27820355000000002</v>
          </cell>
          <cell r="AO66">
            <v>0.27998689000000004</v>
          </cell>
          <cell r="AP66">
            <v>0.27596309000000002</v>
          </cell>
          <cell r="AQ66">
            <v>0.27622688000000001</v>
          </cell>
          <cell r="AR66">
            <v>0.27651492999999999</v>
          </cell>
          <cell r="AS66">
            <v>0.27695544999999999</v>
          </cell>
          <cell r="AT66">
            <v>0.27728832000000003</v>
          </cell>
          <cell r="AU66">
            <v>0.27764295999999999</v>
          </cell>
          <cell r="AV66">
            <v>0.27818583000000002</v>
          </cell>
          <cell r="AW66">
            <v>0.27853148</v>
          </cell>
          <cell r="AX66">
            <v>0.27890246000000002</v>
          </cell>
          <cell r="AY66">
            <v>0.27944645000000001</v>
          </cell>
          <cell r="AZ66">
            <v>0.27981432000000001</v>
          </cell>
          <cell r="BA66">
            <v>0.28015409999999996</v>
          </cell>
        </row>
        <row r="67">
          <cell r="Y67" t="str">
            <v>CFT</v>
          </cell>
          <cell r="AD67">
            <v>21.303900000000002</v>
          </cell>
          <cell r="AE67">
            <v>7.6215999999999999</v>
          </cell>
          <cell r="AF67">
            <v>28.0273</v>
          </cell>
          <cell r="AG67">
            <v>18.704000000000001</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row>
        <row r="68">
          <cell r="Y68" t="str">
            <v>CFTP</v>
          </cell>
          <cell r="AD68">
            <v>1.5100651599999999</v>
          </cell>
          <cell r="AE68">
            <v>1.51352486</v>
          </cell>
          <cell r="AF68">
            <v>1.5122011200000001</v>
          </cell>
          <cell r="AG68">
            <v>1.5207396199999998</v>
          </cell>
          <cell r="AH68">
            <v>1.5442553300000001</v>
          </cell>
          <cell r="AI68">
            <v>1.56223041</v>
          </cell>
          <cell r="AJ68">
            <v>1.5670028500000002</v>
          </cell>
          <cell r="AK68">
            <v>1.5703098099999999</v>
          </cell>
          <cell r="AL68">
            <v>1.5678580400000002</v>
          </cell>
          <cell r="AM68">
            <v>1.5843552400000001</v>
          </cell>
          <cell r="AN68">
            <v>1.5923318100000001</v>
          </cell>
          <cell r="AO68">
            <v>1.6032658200000001</v>
          </cell>
          <cell r="AP68">
            <v>1.5830061000000002</v>
          </cell>
          <cell r="AQ68">
            <v>1.5864507400000001</v>
          </cell>
          <cell r="AR68">
            <v>1.58987747</v>
          </cell>
          <cell r="AS68">
            <v>1.5944415900000002</v>
          </cell>
          <cell r="AT68">
            <v>1.5980633200000001</v>
          </cell>
          <cell r="AU68">
            <v>1.6020198400000001</v>
          </cell>
          <cell r="AV68">
            <v>1.6067448700000002</v>
          </cell>
          <cell r="AW68">
            <v>1.6112088899999999</v>
          </cell>
          <cell r="AX68">
            <v>1.61578482</v>
          </cell>
          <cell r="AY68">
            <v>1.6211250500000001</v>
          </cell>
          <cell r="AZ68">
            <v>1.6256498000000001</v>
          </cell>
          <cell r="BA68">
            <v>1.63018164</v>
          </cell>
        </row>
      </sheetData>
      <sheetData sheetId="9"/>
      <sheetData sheetId="10">
        <row r="1">
          <cell r="AD1" t="str">
            <v>JAN02</v>
          </cell>
          <cell r="AE1" t="str">
            <v>FEV02</v>
          </cell>
          <cell r="AF1" t="str">
            <v>MAR02</v>
          </cell>
          <cell r="AG1" t="str">
            <v>ABR02</v>
          </cell>
          <cell r="AH1" t="str">
            <v>MAI02</v>
          </cell>
          <cell r="AI1" t="str">
            <v>JUN02</v>
          </cell>
          <cell r="AJ1" t="str">
            <v>JUL02</v>
          </cell>
          <cell r="AK1" t="str">
            <v>AGO02</v>
          </cell>
          <cell r="AL1" t="str">
            <v>SET02</v>
          </cell>
          <cell r="AM1" t="str">
            <v>OUT02</v>
          </cell>
          <cell r="AN1" t="str">
            <v>NOV02</v>
          </cell>
          <cell r="AO1" t="str">
            <v>DEZ02</v>
          </cell>
          <cell r="AP1" t="str">
            <v>JAN03</v>
          </cell>
          <cell r="AQ1" t="str">
            <v>FEV03</v>
          </cell>
          <cell r="AR1" t="str">
            <v>MAR03</v>
          </cell>
          <cell r="AS1" t="str">
            <v>ABR03</v>
          </cell>
          <cell r="AT1" t="str">
            <v>MAI03</v>
          </cell>
          <cell r="AU1" t="str">
            <v>JUN03</v>
          </cell>
          <cell r="AV1" t="str">
            <v>JUL03</v>
          </cell>
          <cell r="AW1" t="str">
            <v>AGO03</v>
          </cell>
          <cell r="AX1" t="str">
            <v>SET03</v>
          </cell>
          <cell r="AY1" t="str">
            <v>OUT03</v>
          </cell>
          <cell r="AZ1" t="str">
            <v>NOV03</v>
          </cell>
          <cell r="BA1" t="str">
            <v>DEZ03</v>
          </cell>
        </row>
        <row r="12">
          <cell r="Y12" t="str">
            <v>CTOP</v>
          </cell>
          <cell r="AD12">
            <v>0.67645031999999994</v>
          </cell>
          <cell r="AE12">
            <v>0.67730118999999989</v>
          </cell>
          <cell r="AF12">
            <v>0.67647658999999993</v>
          </cell>
          <cell r="AG12">
            <v>0.68067467999999998</v>
          </cell>
          <cell r="AH12">
            <v>0.68396799999999991</v>
          </cell>
          <cell r="AI12">
            <v>0.68740499999999993</v>
          </cell>
          <cell r="AJ12">
            <v>0.68865599999999993</v>
          </cell>
          <cell r="AK12">
            <v>0.688388</v>
          </cell>
          <cell r="AL12">
            <v>0.68914999999999993</v>
          </cell>
          <cell r="AM12">
            <v>0.68875300000000006</v>
          </cell>
          <cell r="AN12">
            <v>0.69211699999999998</v>
          </cell>
          <cell r="AO12">
            <v>0.694573</v>
          </cell>
          <cell r="AP12">
            <v>0.450291</v>
          </cell>
          <cell r="AQ12">
            <v>0.45000699999999999</v>
          </cell>
          <cell r="AR12">
            <v>0.449762</v>
          </cell>
          <cell r="AS12">
            <v>0.45113199999999998</v>
          </cell>
          <cell r="AT12">
            <v>0.45108900000000002</v>
          </cell>
          <cell r="AU12">
            <v>0.45142100000000002</v>
          </cell>
          <cell r="AV12">
            <v>0.453488</v>
          </cell>
          <cell r="AW12">
            <v>0.45380199999999998</v>
          </cell>
          <cell r="AX12">
            <v>0.45420700000000003</v>
          </cell>
          <cell r="AY12">
            <v>0.456287</v>
          </cell>
          <cell r="AZ12">
            <v>0.45667400000000002</v>
          </cell>
          <cell r="BA12">
            <v>0.45696999999999999</v>
          </cell>
        </row>
        <row r="13">
          <cell r="Y13" t="str">
            <v>CTO</v>
          </cell>
          <cell r="AD13">
            <v>25.319130000000001</v>
          </cell>
          <cell r="AE13">
            <v>3.9570400000000001</v>
          </cell>
          <cell r="AF13">
            <v>0</v>
          </cell>
          <cell r="AG13">
            <v>0</v>
          </cell>
          <cell r="AH13">
            <v>0</v>
          </cell>
          <cell r="AI13">
            <v>0</v>
          </cell>
          <cell r="AJ13">
            <v>0</v>
          </cell>
          <cell r="AK13">
            <v>0</v>
          </cell>
          <cell r="AL13">
            <v>0</v>
          </cell>
          <cell r="AM13">
            <v>0</v>
          </cell>
          <cell r="AN13">
            <v>0</v>
          </cell>
          <cell r="AO13">
            <v>0.8</v>
          </cell>
          <cell r="AP13">
            <v>0.4</v>
          </cell>
          <cell r="AQ13">
            <v>-0.1</v>
          </cell>
          <cell r="AR13">
            <v>0.4</v>
          </cell>
          <cell r="AS13">
            <v>-0.1</v>
          </cell>
          <cell r="AT13">
            <v>0</v>
          </cell>
          <cell r="AU13">
            <v>0.2</v>
          </cell>
          <cell r="AV13">
            <v>1.2</v>
          </cell>
          <cell r="AW13">
            <v>1.2</v>
          </cell>
          <cell r="AX13">
            <v>1.3</v>
          </cell>
          <cell r="AY13">
            <v>0.5</v>
          </cell>
          <cell r="AZ13">
            <v>0.3</v>
          </cell>
          <cell r="BA13">
            <v>0.8</v>
          </cell>
        </row>
        <row r="14">
          <cell r="Y14" t="str">
            <v>CTOE</v>
          </cell>
          <cell r="AD14">
            <v>1.10895327</v>
          </cell>
          <cell r="AE14">
            <v>0.18014978999999998</v>
          </cell>
          <cell r="AF14">
            <v>0</v>
          </cell>
          <cell r="AG14">
            <v>0</v>
          </cell>
          <cell r="AH14">
            <v>0</v>
          </cell>
          <cell r="AI14">
            <v>0</v>
          </cell>
          <cell r="AJ14">
            <v>0</v>
          </cell>
          <cell r="AK14">
            <v>0</v>
          </cell>
          <cell r="AL14">
            <v>0</v>
          </cell>
          <cell r="AM14">
            <v>0</v>
          </cell>
          <cell r="AN14">
            <v>0</v>
          </cell>
          <cell r="AO14">
            <v>4.3971782276464977E-2</v>
          </cell>
          <cell r="AP14">
            <v>2.3375103193481826E-2</v>
          </cell>
          <cell r="AQ14">
            <v>-5.8438872615876629E-3</v>
          </cell>
          <cell r="AR14">
            <v>2.3375994899219477E-2</v>
          </cell>
          <cell r="AS14">
            <v>-5.8441101880220758E-3</v>
          </cell>
          <cell r="AT14">
            <v>0</v>
          </cell>
          <cell r="AU14">
            <v>1.1688666228912979E-2</v>
          </cell>
          <cell r="AV14">
            <v>7.013333493208436E-2</v>
          </cell>
          <cell r="AW14">
            <v>7.013467249069083E-2</v>
          </cell>
          <cell r="AX14">
            <v>7.5980677553405429E-2</v>
          </cell>
          <cell r="AY14">
            <v>2.9223894836626581E-2</v>
          </cell>
          <cell r="AZ14">
            <v>1.7534671291627571E-2</v>
          </cell>
          <cell r="BA14">
            <v>4.6760015150077834E-2</v>
          </cell>
        </row>
        <row r="15">
          <cell r="AD15">
            <v>1.78540359</v>
          </cell>
          <cell r="AE15">
            <v>0.85745097999999986</v>
          </cell>
          <cell r="AF15">
            <v>0.67647658999999993</v>
          </cell>
          <cell r="AG15">
            <v>0.68067467999999998</v>
          </cell>
          <cell r="AH15">
            <v>0.68396799999999991</v>
          </cell>
          <cell r="AI15">
            <v>0.68740499999999993</v>
          </cell>
          <cell r="AJ15">
            <v>0.68865599999999993</v>
          </cell>
          <cell r="AK15">
            <v>0.688388</v>
          </cell>
          <cell r="AL15">
            <v>0.68914999999999993</v>
          </cell>
          <cell r="AM15">
            <v>0.68875300000000006</v>
          </cell>
          <cell r="AN15">
            <v>0.69211699999999998</v>
          </cell>
          <cell r="AO15">
            <v>0.73854478227646503</v>
          </cell>
          <cell r="AP15">
            <v>0.47366610319348185</v>
          </cell>
          <cell r="AQ15">
            <v>0.4441631127384123</v>
          </cell>
          <cell r="AR15">
            <v>0.47313799489921948</v>
          </cell>
          <cell r="AS15">
            <v>0.44528788981197792</v>
          </cell>
          <cell r="AT15">
            <v>0.45108900000000002</v>
          </cell>
          <cell r="AU15">
            <v>0.46310966622891298</v>
          </cell>
          <cell r="AV15">
            <v>0.5236213349320844</v>
          </cell>
          <cell r="AW15">
            <v>0.52393667249069087</v>
          </cell>
          <cell r="AX15">
            <v>0.53018767755340546</v>
          </cell>
          <cell r="AY15">
            <v>0.48551089483662657</v>
          </cell>
          <cell r="AZ15">
            <v>0.47420867129162758</v>
          </cell>
          <cell r="BA15">
            <v>0.50373001515007787</v>
          </cell>
        </row>
        <row r="16">
          <cell r="Y16" t="str">
            <v>CTO</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row>
        <row r="17">
          <cell r="Y17" t="str">
            <v>CTOV</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row>
        <row r="19">
          <cell r="Y19" t="str">
            <v>CCGP</v>
          </cell>
          <cell r="AD19">
            <v>7.3625193399999995</v>
          </cell>
          <cell r="AE19">
            <v>7.3689553800000001</v>
          </cell>
          <cell r="AF19">
            <v>7.3553536799999994</v>
          </cell>
          <cell r="AG19">
            <v>7.3525355100000001</v>
          </cell>
          <cell r="AH19">
            <v>7.3537509999999999</v>
          </cell>
          <cell r="AI19">
            <v>7.4144489999999994</v>
          </cell>
          <cell r="AJ19">
            <v>7.4478019999999994</v>
          </cell>
          <cell r="AK19">
            <v>7.450126</v>
          </cell>
          <cell r="AL19">
            <v>7.4456699999999998</v>
          </cell>
          <cell r="AM19">
            <v>7.4396069999999996</v>
          </cell>
          <cell r="AN19">
            <v>7.4505049999999997</v>
          </cell>
          <cell r="AO19">
            <v>7.4863909999999994</v>
          </cell>
          <cell r="AP19">
            <v>7.3833140000000004</v>
          </cell>
          <cell r="AQ19">
            <v>7.3858069999999998</v>
          </cell>
          <cell r="AR19">
            <v>7.3905079999999996</v>
          </cell>
          <cell r="AS19">
            <v>7.4330100000000003</v>
          </cell>
          <cell r="AT19">
            <v>7.4754670000000001</v>
          </cell>
          <cell r="AU19">
            <v>7.4845569999999997</v>
          </cell>
          <cell r="AV19">
            <v>7.5061650000000002</v>
          </cell>
          <cell r="AW19">
            <v>7.5150259999999998</v>
          </cell>
          <cell r="AX19">
            <v>7.5250279999999998</v>
          </cell>
          <cell r="AY19">
            <v>7.5467279999999999</v>
          </cell>
          <cell r="AZ19">
            <v>7.5565030000000002</v>
          </cell>
          <cell r="BA19">
            <v>7.5651339999999996</v>
          </cell>
        </row>
        <row r="20">
          <cell r="Y20" t="str">
            <v>CCG</v>
          </cell>
          <cell r="AD20">
            <v>356.5181</v>
          </cell>
          <cell r="AE20">
            <v>248.8245</v>
          </cell>
          <cell r="AF20">
            <v>137.2099</v>
          </cell>
          <cell r="AG20">
            <v>61.100499999999997</v>
          </cell>
          <cell r="AH20">
            <v>84.336586999999994</v>
          </cell>
          <cell r="AI20">
            <v>194.57618200000002</v>
          </cell>
          <cell r="AJ20">
            <v>152.30000000000001</v>
          </cell>
          <cell r="AK20">
            <v>112.2</v>
          </cell>
          <cell r="AL20">
            <v>222</v>
          </cell>
          <cell r="AM20">
            <v>89.3</v>
          </cell>
          <cell r="AN20">
            <v>67.8</v>
          </cell>
          <cell r="AO20">
            <v>103.3</v>
          </cell>
          <cell r="AP20">
            <v>86.9</v>
          </cell>
          <cell r="AQ20">
            <v>59.2</v>
          </cell>
          <cell r="AR20">
            <v>66</v>
          </cell>
          <cell r="AS20">
            <v>70.599999999999994</v>
          </cell>
          <cell r="AT20">
            <v>111.7</v>
          </cell>
          <cell r="AU20">
            <v>174.1</v>
          </cell>
          <cell r="AV20">
            <v>290.8</v>
          </cell>
          <cell r="AW20">
            <v>333.2</v>
          </cell>
          <cell r="AX20">
            <v>290.5</v>
          </cell>
          <cell r="AY20">
            <v>123.5</v>
          </cell>
          <cell r="AZ20">
            <v>86</v>
          </cell>
          <cell r="BA20">
            <v>106.9</v>
          </cell>
        </row>
        <row r="21">
          <cell r="Y21" t="str">
            <v>CCGE</v>
          </cell>
          <cell r="AD21">
            <v>11.961508960000002</v>
          </cell>
          <cell r="AE21">
            <v>8.6226157699999995</v>
          </cell>
          <cell r="AF21">
            <v>5.2842463500000001</v>
          </cell>
          <cell r="AG21">
            <v>2.5991371400000003</v>
          </cell>
          <cell r="AH21">
            <v>3.9967086530912903</v>
          </cell>
          <cell r="AI21">
            <v>8.9442554373261629</v>
          </cell>
          <cell r="AJ21">
            <v>6.1137802159513335</v>
          </cell>
          <cell r="AK21">
            <v>4.4963475611449386</v>
          </cell>
          <cell r="AL21">
            <v>8.6610964609078138</v>
          </cell>
          <cell r="AM21">
            <v>3.5374251853141261</v>
          </cell>
          <cell r="AN21">
            <v>2.6955372779144988</v>
          </cell>
          <cell r="AO21">
            <v>3.9900581107971962</v>
          </cell>
          <cell r="AP21">
            <v>3.5988434800627598</v>
          </cell>
          <cell r="AQ21">
            <v>2.5007948675153768</v>
          </cell>
          <cell r="AR21">
            <v>2.7707988136363682</v>
          </cell>
          <cell r="AS21">
            <v>2.9536017561399488</v>
          </cell>
          <cell r="AT21">
            <v>4.5844292318324085</v>
          </cell>
          <cell r="AU21">
            <v>7.0607314283673146</v>
          </cell>
          <cell r="AV21">
            <v>11.692255035355412</v>
          </cell>
          <cell r="AW21">
            <v>13.376294043482364</v>
          </cell>
          <cell r="AX21">
            <v>11.683148830512129</v>
          </cell>
          <cell r="AY21">
            <v>5.0555973794836193</v>
          </cell>
          <cell r="AZ21">
            <v>3.5674943740639149</v>
          </cell>
          <cell r="BA21">
            <v>4.3977365639850374</v>
          </cell>
        </row>
        <row r="22">
          <cell r="AD22">
            <v>19.324028300000002</v>
          </cell>
          <cell r="AE22">
            <v>15.991571149999999</v>
          </cell>
          <cell r="AF22">
            <v>12.63960003</v>
          </cell>
          <cell r="AG22">
            <v>9.9516726500000008</v>
          </cell>
          <cell r="AH22">
            <v>11.35045965309129</v>
          </cell>
          <cell r="AI22">
            <v>16.358704437326161</v>
          </cell>
          <cell r="AJ22">
            <v>13.561582215951333</v>
          </cell>
          <cell r="AK22">
            <v>11.946473561144938</v>
          </cell>
          <cell r="AL22">
            <v>16.106766460907814</v>
          </cell>
          <cell r="AM22">
            <v>10.977032185314126</v>
          </cell>
          <cell r="AN22">
            <v>10.146042277914498</v>
          </cell>
          <cell r="AO22">
            <v>11.476449110797196</v>
          </cell>
          <cell r="AP22">
            <v>10.98215748006276</v>
          </cell>
          <cell r="AQ22">
            <v>9.8866018675153775</v>
          </cell>
          <cell r="AR22">
            <v>10.161306813636369</v>
          </cell>
          <cell r="AS22">
            <v>10.386611756139949</v>
          </cell>
          <cell r="AT22">
            <v>12.059896231832408</v>
          </cell>
          <cell r="AU22">
            <v>14.545288428367314</v>
          </cell>
          <cell r="AV22">
            <v>19.198420035355412</v>
          </cell>
          <cell r="AW22">
            <v>20.891320043482363</v>
          </cell>
          <cell r="AX22">
            <v>19.20817683051213</v>
          </cell>
          <cell r="AY22">
            <v>12.60232537948362</v>
          </cell>
          <cell r="AZ22">
            <v>11.123997374063915</v>
          </cell>
          <cell r="BA22">
            <v>11.962870563985037</v>
          </cell>
        </row>
        <row r="23">
          <cell r="Y23" t="str">
            <v>CCG</v>
          </cell>
          <cell r="AD23">
            <v>6.6102830000000008</v>
          </cell>
          <cell r="AE23">
            <v>5.4936230000000004</v>
          </cell>
          <cell r="AF23">
            <v>3.9224139999999998</v>
          </cell>
          <cell r="AG23">
            <v>2.6216170000000001</v>
          </cell>
          <cell r="AH23">
            <v>2.5</v>
          </cell>
          <cell r="AI23">
            <v>2.5</v>
          </cell>
          <cell r="AJ23">
            <v>2.5</v>
          </cell>
          <cell r="AK23">
            <v>2.5</v>
          </cell>
          <cell r="AL23">
            <v>2.5</v>
          </cell>
          <cell r="AM23">
            <v>2.5</v>
          </cell>
          <cell r="AN23">
            <v>2.5</v>
          </cell>
          <cell r="AO23">
            <v>2.5</v>
          </cell>
          <cell r="AP23">
            <v>3</v>
          </cell>
          <cell r="AQ23">
            <v>3</v>
          </cell>
          <cell r="AR23">
            <v>3</v>
          </cell>
          <cell r="AS23">
            <v>3</v>
          </cell>
          <cell r="AT23">
            <v>3</v>
          </cell>
          <cell r="AU23">
            <v>3</v>
          </cell>
          <cell r="AV23">
            <v>3</v>
          </cell>
          <cell r="AW23">
            <v>3</v>
          </cell>
          <cell r="AX23">
            <v>3</v>
          </cell>
          <cell r="AY23">
            <v>3</v>
          </cell>
          <cell r="AZ23">
            <v>3</v>
          </cell>
          <cell r="BA23">
            <v>3</v>
          </cell>
        </row>
        <row r="24">
          <cell r="Y24" t="str">
            <v>CCGV</v>
          </cell>
          <cell r="AD24">
            <v>0.21831052000000001</v>
          </cell>
          <cell r="AE24">
            <v>0.19037273000000002</v>
          </cell>
          <cell r="AF24">
            <v>0.15106053999999999</v>
          </cell>
          <cell r="AG24">
            <v>8.1512929999999997E-2</v>
          </cell>
          <cell r="AH24">
            <v>0.11847493464169029</v>
          </cell>
          <cell r="AI24">
            <v>0.11491971095062091</v>
          </cell>
          <cell r="AJ24">
            <v>0.10035752160130224</v>
          </cell>
          <cell r="AK24">
            <v>0.10018599735171431</v>
          </cell>
          <cell r="AL24">
            <v>9.7534870055268189E-2</v>
          </cell>
          <cell r="AM24">
            <v>9.903206005918605E-2</v>
          </cell>
          <cell r="AN24">
            <v>9.9392967474723398E-2</v>
          </cell>
          <cell r="AO24">
            <v>9.6564813910871156E-2</v>
          </cell>
          <cell r="AP24">
            <v>0.12424085661896754</v>
          </cell>
          <cell r="AQ24">
            <v>0.12672946963760354</v>
          </cell>
          <cell r="AR24">
            <v>0.12594540061983492</v>
          </cell>
          <cell r="AS24">
            <v>0.12550715677648508</v>
          </cell>
          <cell r="AT24">
            <v>0.12312701607428134</v>
          </cell>
          <cell r="AU24">
            <v>0.12166682530213638</v>
          </cell>
          <cell r="AV24">
            <v>0.12062161315703657</v>
          </cell>
          <cell r="AW24">
            <v>0.12043482031946906</v>
          </cell>
          <cell r="AX24">
            <v>0.12065213938566742</v>
          </cell>
          <cell r="AY24">
            <v>0.12280803350972355</v>
          </cell>
          <cell r="AZ24">
            <v>0.12444747816502029</v>
          </cell>
          <cell r="BA24">
            <v>0.12341636755804596</v>
          </cell>
        </row>
        <row r="26">
          <cell r="Y26" t="str">
            <v>CAMP</v>
          </cell>
          <cell r="AD26">
            <v>0.36983106999999998</v>
          </cell>
          <cell r="AE26">
            <v>0.37064822999999997</v>
          </cell>
          <cell r="AF26">
            <v>0.37060851</v>
          </cell>
          <cell r="AG26">
            <v>8.975422999999999E-2</v>
          </cell>
          <cell r="AH26">
            <v>0.37436900000000001</v>
          </cell>
          <cell r="AI26">
            <v>0.37818299999999999</v>
          </cell>
          <cell r="AJ26">
            <v>0.38036300000000001</v>
          </cell>
          <cell r="AK26">
            <v>0.38056200000000001</v>
          </cell>
          <cell r="AL26">
            <v>0.38028699999999999</v>
          </cell>
          <cell r="AM26">
            <v>0.37987300000000002</v>
          </cell>
          <cell r="AN26">
            <v>0.38153500000000001</v>
          </cell>
          <cell r="AO26">
            <v>0.38334800000000002</v>
          </cell>
        </row>
        <row r="27">
          <cell r="Y27" t="str">
            <v>CAM</v>
          </cell>
          <cell r="AD27">
            <v>1.2700000000000001E-3</v>
          </cell>
          <cell r="AE27">
            <v>1.1E-4</v>
          </cell>
          <cell r="AF27">
            <v>1.1E-4</v>
          </cell>
          <cell r="AG27">
            <v>1.8269999999999998E-2</v>
          </cell>
          <cell r="AH27">
            <v>0</v>
          </cell>
          <cell r="AI27">
            <v>0</v>
          </cell>
          <cell r="AJ27">
            <v>0</v>
          </cell>
          <cell r="AK27">
            <v>0</v>
          </cell>
          <cell r="AL27">
            <v>0</v>
          </cell>
          <cell r="AM27">
            <v>0</v>
          </cell>
          <cell r="AN27">
            <v>0</v>
          </cell>
          <cell r="AO27">
            <v>9.1999999999999993</v>
          </cell>
        </row>
        <row r="28">
          <cell r="Y28" t="str">
            <v>CAME</v>
          </cell>
          <cell r="AD28">
            <v>8.1529359999999995E-2</v>
          </cell>
          <cell r="AE28">
            <v>6.491849999999999E-2</v>
          </cell>
          <cell r="AF28">
            <v>7.6263170000000005E-2</v>
          </cell>
          <cell r="AG28">
            <v>8.6489490000000002E-2</v>
          </cell>
          <cell r="AH28">
            <v>8.168121781005587E-2</v>
          </cell>
          <cell r="AI28">
            <v>7.5945628888223468E-2</v>
          </cell>
          <cell r="AJ28">
            <v>7.6138254229005595E-2</v>
          </cell>
          <cell r="AK28">
            <v>7.6266671122860341E-2</v>
          </cell>
          <cell r="AL28">
            <v>7.6074045782078215E-2</v>
          </cell>
          <cell r="AM28">
            <v>7.6074045782078215E-2</v>
          </cell>
          <cell r="AN28">
            <v>7.6330879569787721E-2</v>
          </cell>
          <cell r="AO28">
            <v>0.64075437146714409</v>
          </cell>
        </row>
        <row r="29">
          <cell r="AD29">
            <v>0.45136042999999998</v>
          </cell>
          <cell r="AE29">
            <v>0.43556672999999996</v>
          </cell>
          <cell r="AF29">
            <v>0.44687167999999999</v>
          </cell>
          <cell r="AG29">
            <v>0.17624371999999999</v>
          </cell>
          <cell r="AH29">
            <v>0.45605021781005589</v>
          </cell>
          <cell r="AI29">
            <v>0.45412862888822347</v>
          </cell>
          <cell r="AJ29">
            <v>0.45650125422900562</v>
          </cell>
          <cell r="AK29">
            <v>0.45682867112286035</v>
          </cell>
          <cell r="AL29">
            <v>0.4563610457820782</v>
          </cell>
          <cell r="AM29">
            <v>0.45594704578207823</v>
          </cell>
          <cell r="AN29">
            <v>0.45786587956978775</v>
          </cell>
          <cell r="AO29">
            <v>1.0241023714671442</v>
          </cell>
        </row>
        <row r="30">
          <cell r="Y30" t="str">
            <v>CAM</v>
          </cell>
          <cell r="AD30">
            <v>1.2690599999999999</v>
          </cell>
          <cell r="AE30">
            <v>1.01539</v>
          </cell>
          <cell r="AF30">
            <v>1.1155299999999999</v>
          </cell>
          <cell r="AG30">
            <v>1.3304500000000001</v>
          </cell>
          <cell r="AH30">
            <v>1</v>
          </cell>
          <cell r="AI30">
            <v>1</v>
          </cell>
          <cell r="AJ30">
            <v>1</v>
          </cell>
          <cell r="AK30">
            <v>1</v>
          </cell>
          <cell r="AL30">
            <v>1</v>
          </cell>
          <cell r="AM30">
            <v>1</v>
          </cell>
          <cell r="AN30">
            <v>1</v>
          </cell>
          <cell r="AO30">
            <v>1</v>
          </cell>
        </row>
        <row r="31">
          <cell r="Y31" t="str">
            <v>CAMV</v>
          </cell>
          <cell r="AD31">
            <v>5.110344E-2</v>
          </cell>
          <cell r="AE31">
            <v>4.0888469999999996E-2</v>
          </cell>
          <cell r="AF31">
            <v>4.4920979999999999E-2</v>
          </cell>
          <cell r="AG31">
            <v>5.3575540000000005E-2</v>
          </cell>
          <cell r="AH31">
            <v>4.0268736999999999E-2</v>
          </cell>
          <cell r="AI31">
            <v>4.0268736999999999E-2</v>
          </cell>
          <cell r="AJ31">
            <v>4.0268736999999999E-2</v>
          </cell>
          <cell r="AK31">
            <v>4.0268736999999999E-2</v>
          </cell>
          <cell r="AL31">
            <v>4.0268736999999999E-2</v>
          </cell>
          <cell r="AM31">
            <v>4.0268736999999999E-2</v>
          </cell>
          <cell r="AN31">
            <v>4.0268736999999999E-2</v>
          </cell>
          <cell r="AO31">
            <v>4.0268736999999999E-2</v>
          </cell>
        </row>
        <row r="33">
          <cell r="Y33" t="str">
            <v>CTAP</v>
          </cell>
          <cell r="AD33">
            <v>9.2490000000000003E-3</v>
          </cell>
          <cell r="AE33">
            <v>9.3059999999999983E-3</v>
          </cell>
          <cell r="AF33">
            <v>9.2429999999999995E-3</v>
          </cell>
          <cell r="AG33">
            <v>9.3100000000000006E-3</v>
          </cell>
          <cell r="AH33">
            <v>9.3399999999999993E-3</v>
          </cell>
          <cell r="AI33">
            <v>9.4330000000000004E-3</v>
          </cell>
          <cell r="AJ33">
            <v>9.4559999999999991E-3</v>
          </cell>
          <cell r="AK33">
            <v>9.4510000000000011E-3</v>
          </cell>
          <cell r="AL33">
            <v>9.4309999999999984E-3</v>
          </cell>
          <cell r="AM33">
            <v>9.4330000000000004E-3</v>
          </cell>
          <cell r="AN33">
            <v>9.4350000000000007E-3</v>
          </cell>
          <cell r="AO33">
            <v>9.4510000000000011E-3</v>
          </cell>
          <cell r="AP33">
            <v>9.5650000000000006E-3</v>
          </cell>
          <cell r="AQ33">
            <v>9.5589999999999998E-3</v>
          </cell>
          <cell r="AR33">
            <v>9.6209999999999993E-3</v>
          </cell>
          <cell r="AS33">
            <v>9.6520000000000009E-3</v>
          </cell>
          <cell r="AT33">
            <v>9.6520000000000009E-3</v>
          </cell>
          <cell r="AU33">
            <v>9.6589999999999992E-3</v>
          </cell>
          <cell r="AV33">
            <v>9.7040000000000008E-3</v>
          </cell>
          <cell r="AW33">
            <v>9.7109999999999991E-3</v>
          </cell>
          <cell r="AX33">
            <v>9.7190000000000002E-3</v>
          </cell>
          <cell r="AY33">
            <v>9.7640000000000001E-3</v>
          </cell>
          <cell r="AZ33">
            <v>9.7719999999999994E-3</v>
          </cell>
          <cell r="BA33">
            <v>9.7789999999999995E-3</v>
          </cell>
        </row>
        <row r="34">
          <cell r="Y34" t="str">
            <v>CTA</v>
          </cell>
          <cell r="AD34">
            <v>0</v>
          </cell>
          <cell r="AE34">
            <v>0</v>
          </cell>
          <cell r="AF34">
            <v>2.9999999999999997E-5</v>
          </cell>
          <cell r="AG34">
            <v>0</v>
          </cell>
          <cell r="AH34">
            <v>0.3</v>
          </cell>
          <cell r="AI34">
            <v>0.3</v>
          </cell>
          <cell r="AJ34">
            <v>0.3</v>
          </cell>
          <cell r="AK34">
            <v>0.3</v>
          </cell>
          <cell r="AL34">
            <v>0.3</v>
          </cell>
          <cell r="AM34">
            <v>0.3</v>
          </cell>
          <cell r="AN34">
            <v>0.3</v>
          </cell>
          <cell r="AO34">
            <v>0.3</v>
          </cell>
          <cell r="AP34">
            <v>1.2</v>
          </cell>
          <cell r="AQ34">
            <v>0.3</v>
          </cell>
          <cell r="AR34">
            <v>0.5</v>
          </cell>
          <cell r="AS34">
            <v>0.3</v>
          </cell>
          <cell r="AT34">
            <v>0.3</v>
          </cell>
          <cell r="AU34">
            <v>0.3</v>
          </cell>
          <cell r="AV34">
            <v>0.6</v>
          </cell>
          <cell r="AW34">
            <v>0.7</v>
          </cell>
          <cell r="AX34">
            <v>1.4</v>
          </cell>
          <cell r="AY34">
            <v>0.3</v>
          </cell>
          <cell r="AZ34">
            <v>0.3</v>
          </cell>
          <cell r="BA34">
            <v>1.2</v>
          </cell>
        </row>
        <row r="35">
          <cell r="Y35" t="str">
            <v>CTAE</v>
          </cell>
          <cell r="AD35">
            <v>2.6617111240223465E-2</v>
          </cell>
          <cell r="AE35">
            <v>2.4083218592178775E-2</v>
          </cell>
          <cell r="AF35">
            <v>2.2679884897997504E-2</v>
          </cell>
          <cell r="AG35">
            <v>2.5848402234636872E-2</v>
          </cell>
          <cell r="AH35">
            <v>8.7165869690610839E-2</v>
          </cell>
          <cell r="AI35">
            <v>9.0126964756380532E-2</v>
          </cell>
          <cell r="AJ35">
            <v>9.0197572083874716E-2</v>
          </cell>
          <cell r="AK35">
            <v>9.0244643635537497E-2</v>
          </cell>
          <cell r="AL35">
            <v>9.0174036308043312E-2</v>
          </cell>
          <cell r="AM35">
            <v>9.0174036308043312E-2</v>
          </cell>
          <cell r="AN35">
            <v>9.0268179411368901E-2</v>
          </cell>
          <cell r="AO35">
            <v>9.0456465618020093E-2</v>
          </cell>
          <cell r="AP35">
            <v>0.2681561577663043</v>
          </cell>
          <cell r="AQ35">
            <v>9.0549201445012426E-2</v>
          </cell>
          <cell r="AR35">
            <v>0.13007539171020066</v>
          </cell>
          <cell r="AS35">
            <v>9.0644751824671257E-2</v>
          </cell>
          <cell r="AT35">
            <v>9.0691823376334052E-2</v>
          </cell>
          <cell r="AU35">
            <v>9.0738894927996833E-2</v>
          </cell>
          <cell r="AV35">
            <v>0.15000598210855429</v>
          </cell>
          <cell r="AW35">
            <v>0.16979350472271743</v>
          </cell>
          <cell r="AX35">
            <v>0.30802261907971068</v>
          </cell>
          <cell r="AY35">
            <v>9.0927181134648011E-2</v>
          </cell>
          <cell r="AZ35">
            <v>9.0974252686310805E-2</v>
          </cell>
          <cell r="BA35">
            <v>0.26868638696943176</v>
          </cell>
        </row>
        <row r="36">
          <cell r="AD36">
            <v>3.5866111240223465E-2</v>
          </cell>
          <cell r="AE36">
            <v>3.3389218592178777E-2</v>
          </cell>
          <cell r="AF36">
            <v>3.1922884897997501E-2</v>
          </cell>
          <cell r="AG36">
            <v>3.5158402234636871E-2</v>
          </cell>
          <cell r="AH36">
            <v>9.650586969061084E-2</v>
          </cell>
          <cell r="AI36">
            <v>9.9559964756380528E-2</v>
          </cell>
          <cell r="AJ36">
            <v>9.9653572083874709E-2</v>
          </cell>
          <cell r="AK36">
            <v>9.9695643635537498E-2</v>
          </cell>
          <cell r="AL36">
            <v>9.9605036308043307E-2</v>
          </cell>
          <cell r="AM36">
            <v>9.9607036308043309E-2</v>
          </cell>
          <cell r="AN36">
            <v>9.97031794113689E-2</v>
          </cell>
          <cell r="AO36">
            <v>9.9907465618020094E-2</v>
          </cell>
          <cell r="AP36">
            <v>0.27772115776630429</v>
          </cell>
          <cell r="AQ36">
            <v>0.10010820144501242</v>
          </cell>
          <cell r="AR36">
            <v>0.13969639171020065</v>
          </cell>
          <cell r="AS36">
            <v>0.10029675182467127</v>
          </cell>
          <cell r="AT36">
            <v>0.10034382337633405</v>
          </cell>
          <cell r="AU36">
            <v>0.10039789492799683</v>
          </cell>
          <cell r="AV36">
            <v>0.15970998210855428</v>
          </cell>
          <cell r="AW36">
            <v>0.17950450472271742</v>
          </cell>
          <cell r="AX36">
            <v>0.31774161907971066</v>
          </cell>
          <cell r="AY36">
            <v>0.10069118113464801</v>
          </cell>
          <cell r="AZ36">
            <v>0.10074625268631081</v>
          </cell>
          <cell r="BA36">
            <v>0.27846538696943174</v>
          </cell>
        </row>
        <row r="37">
          <cell r="Y37" t="str">
            <v>CTA</v>
          </cell>
          <cell r="AD37">
            <v>0.30288999999999999</v>
          </cell>
          <cell r="AE37">
            <v>0.30438999999999999</v>
          </cell>
          <cell r="AF37">
            <v>0.28300999999999998</v>
          </cell>
          <cell r="AG37">
            <v>0.30464999999999998</v>
          </cell>
          <cell r="AH37">
            <v>0.3</v>
          </cell>
          <cell r="AI37">
            <v>0.3</v>
          </cell>
          <cell r="AJ37">
            <v>0.3</v>
          </cell>
          <cell r="AK37">
            <v>0.3</v>
          </cell>
          <cell r="AL37">
            <v>0.3</v>
          </cell>
          <cell r="AM37">
            <v>0.3</v>
          </cell>
          <cell r="AN37">
            <v>0.3</v>
          </cell>
          <cell r="AO37">
            <v>0.3</v>
          </cell>
          <cell r="AP37">
            <v>0.3</v>
          </cell>
          <cell r="AQ37">
            <v>0.3</v>
          </cell>
          <cell r="AR37">
            <v>0.3</v>
          </cell>
          <cell r="AS37">
            <v>0.3</v>
          </cell>
          <cell r="AT37">
            <v>0.3</v>
          </cell>
          <cell r="AU37">
            <v>0.3</v>
          </cell>
          <cell r="AV37">
            <v>0.3</v>
          </cell>
          <cell r="AW37">
            <v>0.3</v>
          </cell>
          <cell r="AX37">
            <v>0.3</v>
          </cell>
          <cell r="AY37">
            <v>0.3</v>
          </cell>
          <cell r="AZ37">
            <v>0.3</v>
          </cell>
          <cell r="BA37">
            <v>0.3</v>
          </cell>
        </row>
        <row r="38">
          <cell r="Y38" t="str">
            <v>CTAV</v>
          </cell>
          <cell r="AD38">
            <v>1.2196997749930001E-2</v>
          </cell>
          <cell r="AE38">
            <v>1.2257400855429999E-2</v>
          </cell>
          <cell r="AF38">
            <v>1.1396455258370001E-2</v>
          </cell>
          <cell r="AG38">
            <v>1.2267870727049998E-2</v>
          </cell>
          <cell r="AH38">
            <v>1.2080621099999999E-2</v>
          </cell>
          <cell r="AI38">
            <v>1.2080621099999999E-2</v>
          </cell>
          <cell r="AJ38">
            <v>1.2080621099999999E-2</v>
          </cell>
          <cell r="AK38">
            <v>1.2080621099999999E-2</v>
          </cell>
          <cell r="AL38">
            <v>1.2080621099999999E-2</v>
          </cell>
          <cell r="AM38">
            <v>1.2080621099999999E-2</v>
          </cell>
          <cell r="AN38">
            <v>1.2080621099999999E-2</v>
          </cell>
          <cell r="AO38">
            <v>1.2080621099999999E-2</v>
          </cell>
          <cell r="AP38">
            <v>1.2080621100000001E-2</v>
          </cell>
          <cell r="AQ38">
            <v>1.2080621100000001E-2</v>
          </cell>
          <cell r="AR38">
            <v>1.2080621100000001E-2</v>
          </cell>
          <cell r="AS38">
            <v>1.2080621100000001E-2</v>
          </cell>
          <cell r="AT38">
            <v>1.2080621100000001E-2</v>
          </cell>
          <cell r="AU38">
            <v>1.2080621100000001E-2</v>
          </cell>
          <cell r="AV38">
            <v>1.2080621100000001E-2</v>
          </cell>
          <cell r="AW38">
            <v>1.2080621100000001E-2</v>
          </cell>
          <cell r="AX38">
            <v>1.2080621100000001E-2</v>
          </cell>
          <cell r="AY38">
            <v>1.2080621100000001E-2</v>
          </cell>
          <cell r="AZ38">
            <v>1.2080621100000001E-2</v>
          </cell>
          <cell r="BA38">
            <v>1.2080621100000001E-2</v>
          </cell>
        </row>
        <row r="40">
          <cell r="Y40" t="str">
            <v>CTBP</v>
          </cell>
          <cell r="AD40">
            <v>0.54082000000000008</v>
          </cell>
          <cell r="AE40">
            <v>0.54166700000000001</v>
          </cell>
          <cell r="AF40">
            <v>0.53942699999999999</v>
          </cell>
          <cell r="AG40">
            <v>0.54195100000000007</v>
          </cell>
          <cell r="AH40">
            <v>0.54740999999999995</v>
          </cell>
          <cell r="AI40">
            <v>0.55205399999999993</v>
          </cell>
          <cell r="AJ40">
            <v>0.55288599999999999</v>
          </cell>
          <cell r="AK40">
            <v>0.55320899999999995</v>
          </cell>
          <cell r="AL40">
            <v>0.55136699999999994</v>
          </cell>
          <cell r="AM40">
            <v>0.550952</v>
          </cell>
          <cell r="AN40">
            <v>0.55201500000000003</v>
          </cell>
          <cell r="AO40">
            <v>0.555365</v>
          </cell>
          <cell r="AP40">
            <v>0.53022400000000003</v>
          </cell>
          <cell r="AQ40">
            <v>0.53137299999999998</v>
          </cell>
          <cell r="AR40">
            <v>0.53344199999999997</v>
          </cell>
          <cell r="AS40">
            <v>0.53476100000000004</v>
          </cell>
          <cell r="AT40">
            <v>0.53593400000000002</v>
          </cell>
          <cell r="AU40">
            <v>0.53771899999999995</v>
          </cell>
          <cell r="AV40">
            <v>0.53984799999999999</v>
          </cell>
          <cell r="AW40">
            <v>0.54170799999999997</v>
          </cell>
          <cell r="AX40">
            <v>0.54358899999999999</v>
          </cell>
          <cell r="AY40">
            <v>0.54575399999999996</v>
          </cell>
          <cell r="AZ40">
            <v>0.54762200000000005</v>
          </cell>
          <cell r="BA40">
            <v>0.54952999999999996</v>
          </cell>
        </row>
        <row r="41">
          <cell r="Y41" t="str">
            <v>CTB</v>
          </cell>
          <cell r="AD41">
            <v>0.35589999999999999</v>
          </cell>
          <cell r="AE41">
            <v>0</v>
          </cell>
          <cell r="AF41">
            <v>0.12484999999999999</v>
          </cell>
          <cell r="AG41">
            <v>3.2680000000000001E-2</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row>
        <row r="42">
          <cell r="Y42" t="str">
            <v>CTBE</v>
          </cell>
          <cell r="AD42">
            <v>6.9190589909545325E-2</v>
          </cell>
          <cell r="AE42">
            <v>0</v>
          </cell>
          <cell r="AF42">
            <v>2.9266686146621264E-2</v>
          </cell>
          <cell r="AG42">
            <v>9.1392984931349015E-3</v>
          </cell>
          <cell r="AH42">
            <v>9.1582125119920102E-4</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row>
        <row r="43">
          <cell r="AD43">
            <v>0.61001058990954538</v>
          </cell>
          <cell r="AE43">
            <v>0.54166700000000001</v>
          </cell>
          <cell r="AF43">
            <v>0.5686936861466213</v>
          </cell>
          <cell r="AG43">
            <v>0.55109029849313496</v>
          </cell>
          <cell r="AH43">
            <v>0.54832582125119911</v>
          </cell>
          <cell r="AI43">
            <v>0.55205399999999993</v>
          </cell>
          <cell r="AJ43">
            <v>0.55288599999999999</v>
          </cell>
          <cell r="AK43">
            <v>0.55320899999999995</v>
          </cell>
          <cell r="AL43">
            <v>0.55136699999999994</v>
          </cell>
          <cell r="AM43">
            <v>0.550952</v>
          </cell>
          <cell r="AN43">
            <v>0.55201500000000003</v>
          </cell>
          <cell r="AO43">
            <v>0.555365</v>
          </cell>
          <cell r="AP43">
            <v>0.53022400000000003</v>
          </cell>
          <cell r="AQ43">
            <v>0.53137299999999998</v>
          </cell>
          <cell r="AR43">
            <v>0.53344199999999997</v>
          </cell>
          <cell r="AS43">
            <v>0.53476100000000004</v>
          </cell>
          <cell r="AT43">
            <v>0.53593400000000002</v>
          </cell>
          <cell r="AU43">
            <v>0.53771899999999995</v>
          </cell>
          <cell r="AV43">
            <v>0.53984799999999999</v>
          </cell>
          <cell r="AW43">
            <v>0.54170799999999997</v>
          </cell>
          <cell r="AX43">
            <v>0.54358899999999999</v>
          </cell>
          <cell r="AY43">
            <v>0.54575399999999996</v>
          </cell>
          <cell r="AZ43">
            <v>0.54762200000000005</v>
          </cell>
          <cell r="BA43">
            <v>0.54952999999999996</v>
          </cell>
        </row>
        <row r="44">
          <cell r="Y44" t="str">
            <v>CTB</v>
          </cell>
          <cell r="AD44">
            <v>4.1149999999999999E-2</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row>
        <row r="45">
          <cell r="Y45" t="str">
            <v>CTBV</v>
          </cell>
          <cell r="AD45">
            <v>1.6570585275500001E-3</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row>
        <row r="47">
          <cell r="AD47">
            <v>0.55006900000000003</v>
          </cell>
          <cell r="AE47">
            <v>0.55097300000000005</v>
          </cell>
          <cell r="AF47">
            <v>0.54866999999999999</v>
          </cell>
          <cell r="AG47">
            <v>0.55126100000000011</v>
          </cell>
          <cell r="AH47">
            <v>0.55674999999999997</v>
          </cell>
          <cell r="AI47">
            <v>0.56148699999999996</v>
          </cell>
          <cell r="AJ47">
            <v>0.56234200000000001</v>
          </cell>
          <cell r="AK47">
            <v>0.56265999999999994</v>
          </cell>
          <cell r="AL47">
            <v>0.56079799999999991</v>
          </cell>
          <cell r="AM47">
            <v>0.56038500000000002</v>
          </cell>
          <cell r="AN47">
            <v>0.56145</v>
          </cell>
          <cell r="AO47">
            <v>0.56481599999999998</v>
          </cell>
          <cell r="AP47">
            <v>0.53978900000000007</v>
          </cell>
          <cell r="AQ47">
            <v>0.54093199999999997</v>
          </cell>
          <cell r="AR47">
            <v>0.54306299999999996</v>
          </cell>
          <cell r="AS47">
            <v>0.54441300000000004</v>
          </cell>
          <cell r="AT47">
            <v>0.54558600000000002</v>
          </cell>
          <cell r="AU47">
            <v>0.54737799999999992</v>
          </cell>
          <cell r="AV47">
            <v>0.54955200000000004</v>
          </cell>
          <cell r="AW47">
            <v>0.55141899999999999</v>
          </cell>
          <cell r="AX47">
            <v>0.55330800000000002</v>
          </cell>
          <cell r="AY47">
            <v>0.55551799999999996</v>
          </cell>
          <cell r="AZ47">
            <v>0.55739400000000006</v>
          </cell>
          <cell r="BA47">
            <v>0.55930899999999995</v>
          </cell>
        </row>
        <row r="48">
          <cell r="AD48">
            <v>0.35589999999999999</v>
          </cell>
          <cell r="AE48">
            <v>0</v>
          </cell>
          <cell r="AF48">
            <v>0.12487999999999999</v>
          </cell>
          <cell r="AG48">
            <v>3.2680000000000001E-2</v>
          </cell>
          <cell r="AH48">
            <v>0.3</v>
          </cell>
          <cell r="AI48">
            <v>0.3</v>
          </cell>
          <cell r="AJ48">
            <v>0.3</v>
          </cell>
          <cell r="AK48">
            <v>0.3</v>
          </cell>
          <cell r="AL48">
            <v>0.3</v>
          </cell>
          <cell r="AM48">
            <v>0.3</v>
          </cell>
          <cell r="AN48">
            <v>0.3</v>
          </cell>
          <cell r="AO48">
            <v>0.3</v>
          </cell>
          <cell r="AP48">
            <v>1.2</v>
          </cell>
          <cell r="AQ48">
            <v>0.3</v>
          </cell>
          <cell r="AR48">
            <v>0.5</v>
          </cell>
          <cell r="AS48">
            <v>0.3</v>
          </cell>
          <cell r="AT48">
            <v>0.3</v>
          </cell>
          <cell r="AU48">
            <v>0.3</v>
          </cell>
          <cell r="AV48">
            <v>0.6</v>
          </cell>
          <cell r="AW48">
            <v>0.7</v>
          </cell>
          <cell r="AX48">
            <v>1.4</v>
          </cell>
          <cell r="AY48">
            <v>0.3</v>
          </cell>
          <cell r="AZ48">
            <v>0.3</v>
          </cell>
          <cell r="BA48">
            <v>1.2</v>
          </cell>
        </row>
        <row r="49">
          <cell r="AD49">
            <v>9.580770114976879E-2</v>
          </cell>
          <cell r="AE49">
            <v>2.4083218592178775E-2</v>
          </cell>
          <cell r="AF49">
            <v>5.1946571044618764E-2</v>
          </cell>
          <cell r="AG49">
            <v>3.498770072777177E-2</v>
          </cell>
          <cell r="AH49">
            <v>8.8081690941810037E-2</v>
          </cell>
          <cell r="AI49">
            <v>9.0126964756380532E-2</v>
          </cell>
          <cell r="AJ49">
            <v>9.0197572083874716E-2</v>
          </cell>
          <cell r="AK49">
            <v>9.0244643635537497E-2</v>
          </cell>
          <cell r="AL49">
            <v>9.0174036308043312E-2</v>
          </cell>
          <cell r="AM49">
            <v>9.0174036308043312E-2</v>
          </cell>
          <cell r="AN49">
            <v>9.0268179411368901E-2</v>
          </cell>
          <cell r="AO49">
            <v>9.0456465618020093E-2</v>
          </cell>
          <cell r="AP49">
            <v>0.2681561577663043</v>
          </cell>
          <cell r="AQ49">
            <v>9.0549201445012426E-2</v>
          </cell>
          <cell r="AR49">
            <v>0.13007539171020066</v>
          </cell>
          <cell r="AS49">
            <v>9.0644751824671257E-2</v>
          </cell>
          <cell r="AT49">
            <v>9.0691823376334052E-2</v>
          </cell>
          <cell r="AU49">
            <v>9.0738894927996833E-2</v>
          </cell>
          <cell r="AV49">
            <v>0.15000598210855429</v>
          </cell>
          <cell r="AW49">
            <v>0.16979350472271743</v>
          </cell>
          <cell r="AX49">
            <v>0.30802261907971068</v>
          </cell>
          <cell r="AY49">
            <v>9.0927181134648011E-2</v>
          </cell>
          <cell r="AZ49">
            <v>9.0974252686310805E-2</v>
          </cell>
          <cell r="BA49">
            <v>0.26868638696943176</v>
          </cell>
        </row>
        <row r="50">
          <cell r="AD50">
            <v>0.64587670114976881</v>
          </cell>
          <cell r="AE50">
            <v>0.57505621859217881</v>
          </cell>
          <cell r="AF50">
            <v>0.60061657104461885</v>
          </cell>
          <cell r="AG50">
            <v>0.5862487007277718</v>
          </cell>
          <cell r="AH50">
            <v>0.64483169094180992</v>
          </cell>
          <cell r="AI50">
            <v>0.65161396475638045</v>
          </cell>
          <cell r="AJ50">
            <v>0.6525395720838747</v>
          </cell>
          <cell r="AK50">
            <v>0.65290464363553746</v>
          </cell>
          <cell r="AL50">
            <v>0.65097203630804323</v>
          </cell>
          <cell r="AM50">
            <v>0.65055903630804335</v>
          </cell>
          <cell r="AN50">
            <v>0.65171817941136889</v>
          </cell>
          <cell r="AO50">
            <v>0.65527246561802011</v>
          </cell>
          <cell r="AP50">
            <v>0.80794515776630438</v>
          </cell>
          <cell r="AQ50">
            <v>0.63148120144501241</v>
          </cell>
          <cell r="AR50">
            <v>0.67313839171020062</v>
          </cell>
          <cell r="AS50">
            <v>0.63505775182467128</v>
          </cell>
          <cell r="AT50">
            <v>0.6362778233763341</v>
          </cell>
          <cell r="AU50">
            <v>0.63811689492799673</v>
          </cell>
          <cell r="AV50">
            <v>0.69955798210855424</v>
          </cell>
          <cell r="AW50">
            <v>0.72121250472271736</v>
          </cell>
          <cell r="AX50">
            <v>0.86133061907971065</v>
          </cell>
          <cell r="AY50">
            <v>0.64644518113464799</v>
          </cell>
          <cell r="AZ50">
            <v>0.64836825268631082</v>
          </cell>
          <cell r="BA50">
            <v>0.82799538696943165</v>
          </cell>
        </row>
        <row r="51">
          <cell r="AD51">
            <v>0.34404000000000001</v>
          </cell>
          <cell r="AE51">
            <v>0.30438999999999999</v>
          </cell>
          <cell r="AF51">
            <v>0.28300999999999998</v>
          </cell>
          <cell r="AG51">
            <v>0.30464999999999998</v>
          </cell>
          <cell r="AH51">
            <v>0.3</v>
          </cell>
          <cell r="AI51">
            <v>0.3</v>
          </cell>
          <cell r="AJ51">
            <v>0.3</v>
          </cell>
          <cell r="AK51">
            <v>0.3</v>
          </cell>
          <cell r="AL51">
            <v>0.3</v>
          </cell>
          <cell r="AM51">
            <v>0.3</v>
          </cell>
          <cell r="AN51">
            <v>0.3</v>
          </cell>
          <cell r="AO51">
            <v>0.3</v>
          </cell>
          <cell r="AP51">
            <v>0.3</v>
          </cell>
          <cell r="AQ51">
            <v>0.3</v>
          </cell>
          <cell r="AR51">
            <v>0.3</v>
          </cell>
          <cell r="AS51">
            <v>0.3</v>
          </cell>
          <cell r="AT51">
            <v>0.3</v>
          </cell>
          <cell r="AU51">
            <v>0.3</v>
          </cell>
          <cell r="AV51">
            <v>0.3</v>
          </cell>
          <cell r="AW51">
            <v>0.3</v>
          </cell>
          <cell r="AX51">
            <v>0.3</v>
          </cell>
          <cell r="AY51">
            <v>0.3</v>
          </cell>
          <cell r="AZ51">
            <v>0.3</v>
          </cell>
          <cell r="BA51">
            <v>0.3</v>
          </cell>
        </row>
        <row r="52">
          <cell r="AD52">
            <v>1.3854056277480001E-2</v>
          </cell>
          <cell r="AE52">
            <v>1.2257400855429999E-2</v>
          </cell>
          <cell r="AF52">
            <v>1.1396455258370001E-2</v>
          </cell>
          <cell r="AG52">
            <v>1.2267870727049998E-2</v>
          </cell>
          <cell r="AH52">
            <v>1.2080621099999999E-2</v>
          </cell>
          <cell r="AI52">
            <v>1.2080621099999999E-2</v>
          </cell>
          <cell r="AJ52">
            <v>1.2080621099999999E-2</v>
          </cell>
          <cell r="AK52">
            <v>1.2080621099999999E-2</v>
          </cell>
          <cell r="AL52">
            <v>1.2080621099999999E-2</v>
          </cell>
          <cell r="AM52">
            <v>1.2080621099999999E-2</v>
          </cell>
          <cell r="AN52">
            <v>1.2080621099999999E-2</v>
          </cell>
          <cell r="AO52">
            <v>1.2080621099999999E-2</v>
          </cell>
          <cell r="AP52">
            <v>1.2080621100000001E-2</v>
          </cell>
          <cell r="AQ52">
            <v>1.2080621100000001E-2</v>
          </cell>
          <cell r="AR52">
            <v>1.2080621100000001E-2</v>
          </cell>
          <cell r="AS52">
            <v>1.2080621100000001E-2</v>
          </cell>
          <cell r="AT52">
            <v>1.2080621100000001E-2</v>
          </cell>
          <cell r="AU52">
            <v>1.2080621100000001E-2</v>
          </cell>
          <cell r="AV52">
            <v>1.2080621100000001E-2</v>
          </cell>
          <cell r="AW52">
            <v>1.2080621100000001E-2</v>
          </cell>
          <cell r="AX52">
            <v>1.2080621100000001E-2</v>
          </cell>
          <cell r="AY52">
            <v>1.2080621100000001E-2</v>
          </cell>
          <cell r="AZ52">
            <v>1.2080621100000001E-2</v>
          </cell>
          <cell r="BA52">
            <v>1.2080621100000001E-2</v>
          </cell>
        </row>
        <row r="54">
          <cell r="AD54">
            <v>0.91990007000000007</v>
          </cell>
          <cell r="AE54">
            <v>0.92162122999999996</v>
          </cell>
          <cell r="AF54">
            <v>0.91927851000000005</v>
          </cell>
          <cell r="AG54">
            <v>0.64101523000000005</v>
          </cell>
          <cell r="AH54">
            <v>0.93111900000000003</v>
          </cell>
          <cell r="AI54">
            <v>0.93967000000000001</v>
          </cell>
          <cell r="AJ54">
            <v>0.94270500000000002</v>
          </cell>
          <cell r="AK54">
            <v>0.943222</v>
          </cell>
          <cell r="AL54">
            <v>0.94108499999999995</v>
          </cell>
          <cell r="AM54">
            <v>0.94025800000000004</v>
          </cell>
          <cell r="AN54">
            <v>0.94298500000000007</v>
          </cell>
          <cell r="AO54">
            <v>0.94816400000000001</v>
          </cell>
          <cell r="AP54">
            <v>0.53978900000000007</v>
          </cell>
          <cell r="AQ54">
            <v>0.54093199999999997</v>
          </cell>
          <cell r="AR54">
            <v>0.54306299999999996</v>
          </cell>
          <cell r="AS54">
            <v>0.54441300000000004</v>
          </cell>
          <cell r="AT54">
            <v>0.54558600000000002</v>
          </cell>
          <cell r="AU54">
            <v>0.54737799999999992</v>
          </cell>
          <cell r="AV54">
            <v>0.54955200000000004</v>
          </cell>
          <cell r="AW54">
            <v>0.55141899999999999</v>
          </cell>
          <cell r="AX54">
            <v>0.55330800000000002</v>
          </cell>
          <cell r="AY54">
            <v>0.55551799999999996</v>
          </cell>
          <cell r="AZ54">
            <v>0.55739400000000006</v>
          </cell>
          <cell r="BA54">
            <v>0.55930899999999995</v>
          </cell>
        </row>
        <row r="55">
          <cell r="Y55" t="str">
            <v>CTN</v>
          </cell>
          <cell r="AD55">
            <v>0.35716999999999999</v>
          </cell>
          <cell r="AE55">
            <v>1.1E-4</v>
          </cell>
          <cell r="AF55">
            <v>0.12498999999999999</v>
          </cell>
          <cell r="AG55">
            <v>5.0949999999999995E-2</v>
          </cell>
          <cell r="AH55">
            <v>0.3</v>
          </cell>
          <cell r="AI55">
            <v>0.3</v>
          </cell>
          <cell r="AJ55">
            <v>0.3</v>
          </cell>
          <cell r="AK55">
            <v>0.3</v>
          </cell>
          <cell r="AL55">
            <v>0.3</v>
          </cell>
          <cell r="AM55">
            <v>0.3</v>
          </cell>
          <cell r="AN55">
            <v>0.3</v>
          </cell>
          <cell r="AO55">
            <v>9.5</v>
          </cell>
          <cell r="AP55">
            <v>1.2</v>
          </cell>
          <cell r="AQ55">
            <v>0.3</v>
          </cell>
          <cell r="AR55">
            <v>0.5</v>
          </cell>
          <cell r="AS55">
            <v>0.3</v>
          </cell>
          <cell r="AT55">
            <v>0.3</v>
          </cell>
          <cell r="AU55">
            <v>0.3</v>
          </cell>
          <cell r="AV55">
            <v>0.6</v>
          </cell>
          <cell r="AW55">
            <v>0.7</v>
          </cell>
          <cell r="AX55">
            <v>1.4</v>
          </cell>
          <cell r="AY55">
            <v>0.3</v>
          </cell>
          <cell r="AZ55">
            <v>0.3</v>
          </cell>
          <cell r="BA55">
            <v>1.2</v>
          </cell>
        </row>
        <row r="56">
          <cell r="AD56">
            <v>0.17733706114976877</v>
          </cell>
          <cell r="AE56">
            <v>8.9001718592178758E-2</v>
          </cell>
          <cell r="AF56">
            <v>0.12820974104461877</v>
          </cell>
          <cell r="AG56">
            <v>0.12147719072777177</v>
          </cell>
          <cell r="AH56">
            <v>0.16976290875186592</v>
          </cell>
          <cell r="AI56">
            <v>0.166072593644604</v>
          </cell>
          <cell r="AJ56">
            <v>0.1663358263128803</v>
          </cell>
          <cell r="AK56">
            <v>0.16651131475839784</v>
          </cell>
          <cell r="AL56">
            <v>0.16624808209012154</v>
          </cell>
          <cell r="AM56">
            <v>0.16624808209012154</v>
          </cell>
          <cell r="AN56">
            <v>0.16659905898115662</v>
          </cell>
          <cell r="AO56">
            <v>0.73121083708516421</v>
          </cell>
          <cell r="AP56">
            <v>0.2681561577663043</v>
          </cell>
          <cell r="AQ56">
            <v>9.0549201445012426E-2</v>
          </cell>
          <cell r="AR56">
            <v>0.13007539171020066</v>
          </cell>
          <cell r="AS56">
            <v>9.0644751824671257E-2</v>
          </cell>
          <cell r="AT56">
            <v>9.0691823376334052E-2</v>
          </cell>
          <cell r="AU56">
            <v>9.0738894927996833E-2</v>
          </cell>
          <cell r="AV56">
            <v>0.15000598210855429</v>
          </cell>
          <cell r="AW56">
            <v>0.16979350472271743</v>
          </cell>
          <cell r="AX56">
            <v>0.30802261907971068</v>
          </cell>
          <cell r="AY56">
            <v>9.0927181134648011E-2</v>
          </cell>
          <cell r="AZ56">
            <v>9.0974252686310805E-2</v>
          </cell>
          <cell r="BA56">
            <v>0.26868638696943176</v>
          </cell>
        </row>
        <row r="57">
          <cell r="AD57">
            <v>1.0972371311497688</v>
          </cell>
          <cell r="AE57">
            <v>1.0106229485921787</v>
          </cell>
          <cell r="AF57">
            <v>1.0474882510446188</v>
          </cell>
          <cell r="AG57">
            <v>0.76249242072777179</v>
          </cell>
          <cell r="AH57">
            <v>1.100881908751866</v>
          </cell>
          <cell r="AI57">
            <v>1.1057425936446039</v>
          </cell>
          <cell r="AJ57">
            <v>1.1090408263128804</v>
          </cell>
          <cell r="AK57">
            <v>1.1097333147583979</v>
          </cell>
          <cell r="AL57">
            <v>1.1073330820901215</v>
          </cell>
          <cell r="AM57">
            <v>1.1065060820901216</v>
          </cell>
          <cell r="AN57">
            <v>1.1095840589811568</v>
          </cell>
          <cell r="AO57">
            <v>1.6793748370851642</v>
          </cell>
          <cell r="AP57">
            <v>0.80794515776630438</v>
          </cell>
          <cell r="AQ57">
            <v>0.63148120144501241</v>
          </cell>
          <cell r="AR57">
            <v>0.67313839171020062</v>
          </cell>
          <cell r="AS57">
            <v>0.63505775182467128</v>
          </cell>
          <cell r="AT57">
            <v>0.6362778233763341</v>
          </cell>
          <cell r="AU57">
            <v>0.63811689492799673</v>
          </cell>
          <cell r="AV57">
            <v>0.69955798210855435</v>
          </cell>
          <cell r="AW57">
            <v>0.72121250472271736</v>
          </cell>
          <cell r="AX57">
            <v>0.86133061907971076</v>
          </cell>
          <cell r="AY57">
            <v>0.64644518113464799</v>
          </cell>
          <cell r="AZ57">
            <v>0.64836825268631082</v>
          </cell>
          <cell r="BA57">
            <v>0.82799538696943165</v>
          </cell>
        </row>
        <row r="58">
          <cell r="Y58" t="str">
            <v>CTN</v>
          </cell>
          <cell r="AD58">
            <v>1.6130999999999998</v>
          </cell>
          <cell r="AE58">
            <v>1.31978</v>
          </cell>
          <cell r="AF58">
            <v>1.3985399999999999</v>
          </cell>
          <cell r="AG58">
            <v>1.6351</v>
          </cell>
          <cell r="AH58">
            <v>1.3</v>
          </cell>
          <cell r="AI58">
            <v>1.3</v>
          </cell>
          <cell r="AJ58">
            <v>1.3</v>
          </cell>
          <cell r="AK58">
            <v>1.3</v>
          </cell>
          <cell r="AL58">
            <v>1.3</v>
          </cell>
          <cell r="AM58">
            <v>1.3</v>
          </cell>
          <cell r="AN58">
            <v>1.3</v>
          </cell>
          <cell r="AO58">
            <v>1.3</v>
          </cell>
          <cell r="AP58">
            <v>0.3</v>
          </cell>
          <cell r="AQ58">
            <v>0.3</v>
          </cell>
          <cell r="AR58">
            <v>0.3</v>
          </cell>
          <cell r="AS58">
            <v>0.3</v>
          </cell>
          <cell r="AT58">
            <v>0.3</v>
          </cell>
          <cell r="AU58">
            <v>0.3</v>
          </cell>
          <cell r="AV58">
            <v>0.3</v>
          </cell>
          <cell r="AW58">
            <v>0.3</v>
          </cell>
          <cell r="AX58">
            <v>0.3</v>
          </cell>
          <cell r="AY58">
            <v>0.3</v>
          </cell>
          <cell r="AZ58">
            <v>0.3</v>
          </cell>
          <cell r="BA58">
            <v>0.3</v>
          </cell>
        </row>
        <row r="59">
          <cell r="AD59">
            <v>6.4957496277480001E-2</v>
          </cell>
          <cell r="AE59">
            <v>5.3145870855429996E-2</v>
          </cell>
          <cell r="AF59">
            <v>5.6317435258369998E-2</v>
          </cell>
          <cell r="AG59">
            <v>6.5843410727050009E-2</v>
          </cell>
          <cell r="AH59">
            <v>5.23493581E-2</v>
          </cell>
          <cell r="AI59">
            <v>5.23493581E-2</v>
          </cell>
          <cell r="AJ59">
            <v>5.23493581E-2</v>
          </cell>
          <cell r="AK59">
            <v>5.23493581E-2</v>
          </cell>
          <cell r="AL59">
            <v>5.23493581E-2</v>
          </cell>
          <cell r="AM59">
            <v>5.23493581E-2</v>
          </cell>
          <cell r="AN59">
            <v>5.23493581E-2</v>
          </cell>
          <cell r="AO59">
            <v>5.23493581E-2</v>
          </cell>
          <cell r="AP59">
            <v>1.2080621100000001E-2</v>
          </cell>
          <cell r="AQ59">
            <v>1.2080621100000001E-2</v>
          </cell>
          <cell r="AR59">
            <v>1.2080621100000001E-2</v>
          </cell>
          <cell r="AS59">
            <v>1.2080621100000001E-2</v>
          </cell>
          <cell r="AT59">
            <v>1.2080621100000001E-2</v>
          </cell>
          <cell r="AU59">
            <v>1.2080621100000001E-2</v>
          </cell>
          <cell r="AV59">
            <v>1.2080621100000001E-2</v>
          </cell>
          <cell r="AW59">
            <v>1.2080621100000001E-2</v>
          </cell>
          <cell r="AX59">
            <v>1.2080621100000001E-2</v>
          </cell>
          <cell r="AY59">
            <v>1.2080621100000001E-2</v>
          </cell>
          <cell r="AZ59">
            <v>1.2080621100000001E-2</v>
          </cell>
          <cell r="BA59">
            <v>1.2080621100000001E-2</v>
          </cell>
        </row>
        <row r="60">
          <cell r="Y60" t="str">
            <v>CBRS</v>
          </cell>
        </row>
        <row r="61">
          <cell r="Y61" t="str">
            <v>CBRP</v>
          </cell>
          <cell r="AD61">
            <v>1.7290884499999999</v>
          </cell>
          <cell r="AE61">
            <v>1.7024909699999999</v>
          </cell>
          <cell r="AF61">
            <v>1.8116374899999999</v>
          </cell>
          <cell r="AG61">
            <v>1.8309342099999999</v>
          </cell>
          <cell r="AH61">
            <v>1.9056399999999998</v>
          </cell>
          <cell r="AI61">
            <v>1.8772369999999998</v>
          </cell>
          <cell r="AJ61">
            <v>1.8757659999999998</v>
          </cell>
          <cell r="AK61">
            <v>1.871683</v>
          </cell>
          <cell r="AL61">
            <v>1.860541</v>
          </cell>
          <cell r="AM61">
            <v>1.8628070000000001</v>
          </cell>
          <cell r="AN61">
            <v>1.8596809999999999</v>
          </cell>
          <cell r="AO61">
            <v>1.8569209999999998</v>
          </cell>
          <cell r="AP61">
            <v>1.886476</v>
          </cell>
          <cell r="AQ61">
            <v>1.887453</v>
          </cell>
          <cell r="AR61">
            <v>1.8894470000000001</v>
          </cell>
          <cell r="AS61">
            <v>1.8935379999999999</v>
          </cell>
          <cell r="AT61">
            <v>1.8972500000000001</v>
          </cell>
          <cell r="AU61">
            <v>1.8999779999999999</v>
          </cell>
          <cell r="AV61">
            <v>1.905424</v>
          </cell>
          <cell r="AW61">
            <v>1.907405</v>
          </cell>
          <cell r="AX61">
            <v>1.9101669999999999</v>
          </cell>
          <cell r="AY61">
            <v>1.9161540000000001</v>
          </cell>
          <cell r="AZ61">
            <v>1.918863</v>
          </cell>
          <cell r="BA61">
            <v>1.9214500000000001</v>
          </cell>
        </row>
        <row r="62">
          <cell r="Y62" t="str">
            <v>CBRR</v>
          </cell>
          <cell r="AD62">
            <v>0.65658656000000004</v>
          </cell>
          <cell r="AE62">
            <v>0.62733891000000008</v>
          </cell>
          <cell r="AF62">
            <v>0.73830554000000004</v>
          </cell>
          <cell r="AG62">
            <v>0.75223643000000007</v>
          </cell>
          <cell r="AH62">
            <v>0.81801427229893042</v>
          </cell>
          <cell r="AI62">
            <v>0.78335121697417498</v>
          </cell>
          <cell r="AJ62">
            <v>0.7786282516910954</v>
          </cell>
          <cell r="AK62">
            <v>0.77246272760998713</v>
          </cell>
          <cell r="AL62">
            <v>0.76587871133159335</v>
          </cell>
          <cell r="AM62">
            <v>0.76021664365510699</v>
          </cell>
          <cell r="AN62">
            <v>0.75517314397482505</v>
          </cell>
          <cell r="AO62">
            <v>0.75021413555607364</v>
          </cell>
          <cell r="AP62">
            <v>0.78587517496947246</v>
          </cell>
          <cell r="AQ62">
            <v>0.78631008501992283</v>
          </cell>
          <cell r="AR62">
            <v>0.78677243824959642</v>
          </cell>
          <cell r="AS62">
            <v>0.78786260891612714</v>
          </cell>
          <cell r="AT62">
            <v>0.78840728245986347</v>
          </cell>
          <cell r="AU62">
            <v>0.78884908789364483</v>
          </cell>
          <cell r="AV62">
            <v>0.7899644511258207</v>
          </cell>
          <cell r="AW62">
            <v>0.79039941651791146</v>
          </cell>
          <cell r="AX62">
            <v>0.79086868357812912</v>
          </cell>
          <cell r="AY62">
            <v>0.79198899328765959</v>
          </cell>
          <cell r="AZ62">
            <v>0.79245142030618665</v>
          </cell>
          <cell r="BA62">
            <v>0.79287956410379989</v>
          </cell>
        </row>
        <row r="63">
          <cell r="Y63" t="str">
            <v>CBR</v>
          </cell>
          <cell r="AD63">
            <v>36.043150000000004</v>
          </cell>
          <cell r="AE63">
            <v>30.504810000000003</v>
          </cell>
          <cell r="AF63">
            <v>23.695979999999999</v>
          </cell>
          <cell r="AG63">
            <v>21.801459999999999</v>
          </cell>
          <cell r="AH63">
            <v>11</v>
          </cell>
          <cell r="AI63">
            <v>18</v>
          </cell>
          <cell r="AJ63">
            <v>7.8</v>
          </cell>
          <cell r="AK63">
            <v>7.7</v>
          </cell>
          <cell r="AL63">
            <v>27.8</v>
          </cell>
          <cell r="AM63">
            <v>20.100000000000001</v>
          </cell>
          <cell r="AN63">
            <v>14.4</v>
          </cell>
          <cell r="AO63">
            <v>16.100000000000001</v>
          </cell>
          <cell r="AP63">
            <v>13.9</v>
          </cell>
          <cell r="AQ63">
            <v>10.7</v>
          </cell>
          <cell r="AR63">
            <v>13.1</v>
          </cell>
          <cell r="AS63">
            <v>14.5</v>
          </cell>
          <cell r="AT63">
            <v>17.3</v>
          </cell>
          <cell r="AU63">
            <v>23.4</v>
          </cell>
          <cell r="AV63">
            <v>23.4</v>
          </cell>
          <cell r="AW63">
            <v>25.7</v>
          </cell>
          <cell r="AX63">
            <v>29</v>
          </cell>
          <cell r="AY63">
            <v>22.5</v>
          </cell>
          <cell r="AZ63">
            <v>16</v>
          </cell>
          <cell r="BA63">
            <v>16.3</v>
          </cell>
        </row>
        <row r="64">
          <cell r="Y64" t="str">
            <v>CBRE</v>
          </cell>
          <cell r="AD64">
            <v>1.2227535599999999</v>
          </cell>
          <cell r="AE64">
            <v>1.0755920299999997</v>
          </cell>
          <cell r="AF64">
            <v>0.9498656900000001</v>
          </cell>
          <cell r="AG64">
            <v>0.97952444999999988</v>
          </cell>
          <cell r="AH64">
            <v>0.47267871022031244</v>
          </cell>
          <cell r="AI64">
            <v>0.75353264359830263</v>
          </cell>
          <cell r="AJ64">
            <v>0.33009319031747242</v>
          </cell>
          <cell r="AK64">
            <v>0.32249296135159494</v>
          </cell>
          <cell r="AL64">
            <v>1.1223954500736879</v>
          </cell>
          <cell r="AM64">
            <v>0.80647549376947447</v>
          </cell>
          <cell r="AN64">
            <v>0.57533870319134239</v>
          </cell>
          <cell r="AO64">
            <v>0.63509211570392732</v>
          </cell>
          <cell r="AP64">
            <v>0.58647769280195672</v>
          </cell>
          <cell r="AQ64">
            <v>0.45421635997437665</v>
          </cell>
          <cell r="AR64">
            <v>0.55348646846704785</v>
          </cell>
          <cell r="AS64">
            <v>0.61141962208479284</v>
          </cell>
          <cell r="AT64">
            <v>0.72725716539743779</v>
          </cell>
          <cell r="AU64">
            <v>0.97959050471262277</v>
          </cell>
          <cell r="AV64">
            <v>0.9796626263840984</v>
          </cell>
          <cell r="AW64">
            <v>1.0748702657046136</v>
          </cell>
          <cell r="AX64">
            <v>1.2114579186297301</v>
          </cell>
          <cell r="AY64">
            <v>0.94264666736856051</v>
          </cell>
          <cell r="AZ64">
            <v>0.67379654364310149</v>
          </cell>
          <cell r="BA64">
            <v>0.68625910670221846</v>
          </cell>
        </row>
        <row r="65">
          <cell r="AD65">
            <v>2.95184201</v>
          </cell>
          <cell r="AE65">
            <v>2.7780829999999996</v>
          </cell>
          <cell r="AF65">
            <v>2.7615031800000001</v>
          </cell>
          <cell r="AG65">
            <v>2.8104586599999997</v>
          </cell>
          <cell r="AH65">
            <v>2.378318710220312</v>
          </cell>
          <cell r="AI65">
            <v>2.6307696435983026</v>
          </cell>
          <cell r="AJ65">
            <v>2.2058591903174722</v>
          </cell>
          <cell r="AK65">
            <v>2.1941759613515948</v>
          </cell>
          <cell r="AL65">
            <v>2.9829364500736881</v>
          </cell>
          <cell r="AM65">
            <v>2.6692824937694746</v>
          </cell>
          <cell r="AN65">
            <v>2.4350197031913421</v>
          </cell>
          <cell r="AO65">
            <v>2.4920131157039274</v>
          </cell>
          <cell r="AP65">
            <v>2.4729536928019566</v>
          </cell>
          <cell r="AQ65">
            <v>2.3416693599743765</v>
          </cell>
          <cell r="AR65">
            <v>2.4429334684670478</v>
          </cell>
          <cell r="AS65">
            <v>2.5049576220847927</v>
          </cell>
          <cell r="AT65">
            <v>2.6245071653974379</v>
          </cell>
          <cell r="AU65">
            <v>2.8795685047126227</v>
          </cell>
          <cell r="AV65">
            <v>2.8850866263840986</v>
          </cell>
          <cell r="AW65">
            <v>2.9822752657046134</v>
          </cell>
          <cell r="AX65">
            <v>3.1216249186297302</v>
          </cell>
          <cell r="AY65">
            <v>2.8588006673685609</v>
          </cell>
          <cell r="AZ65">
            <v>2.5926595436431015</v>
          </cell>
          <cell r="BA65">
            <v>2.6077091067022184</v>
          </cell>
        </row>
        <row r="66">
          <cell r="Y66" t="str">
            <v>CBR</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row>
        <row r="67">
          <cell r="Y67" t="str">
            <v>CBRV</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row>
        <row r="69">
          <cell r="Y69" t="str">
            <v>CSBP</v>
          </cell>
          <cell r="AD69">
            <v>8.0529755200000004</v>
          </cell>
          <cell r="AE69">
            <v>8.0558421399999993</v>
          </cell>
          <cell r="AF69">
            <v>8.0418986799999992</v>
          </cell>
          <cell r="AG69">
            <v>8.0763709299999995</v>
          </cell>
          <cell r="AH69">
            <v>8.1118159999999992</v>
          </cell>
          <cell r="AI69">
            <v>8.1673819999999999</v>
          </cell>
          <cell r="AJ69">
            <v>8.1763950000000012</v>
          </cell>
          <cell r="AK69">
            <v>8.1822710000000001</v>
          </cell>
          <cell r="AL69">
            <v>8.1577830000000002</v>
          </cell>
          <cell r="AM69">
            <v>8.1715160000000004</v>
          </cell>
          <cell r="AN69">
            <v>8.181572000000001</v>
          </cell>
          <cell r="AO69">
            <v>8.2158470000000001</v>
          </cell>
          <cell r="AP69">
            <v>8.1448090000000004</v>
          </cell>
          <cell r="AQ69">
            <v>8.1237069999999996</v>
          </cell>
          <cell r="AR69">
            <v>8.1001209999999997</v>
          </cell>
          <cell r="AS69">
            <v>8.0844009999999997</v>
          </cell>
          <cell r="AT69">
            <v>8.0816149999999993</v>
          </cell>
          <cell r="AU69">
            <v>8.0708490000000008</v>
          </cell>
          <cell r="AV69">
            <v>8.0565449999999998</v>
          </cell>
          <cell r="AW69">
            <v>8.0344519999999999</v>
          </cell>
          <cell r="AX69">
            <v>8.0189599999999999</v>
          </cell>
          <cell r="AY69">
            <v>8.0051279999999991</v>
          </cell>
          <cell r="AZ69">
            <v>7.9865599999999999</v>
          </cell>
          <cell r="BA69">
            <v>7.9661949999999999</v>
          </cell>
        </row>
        <row r="70">
          <cell r="Y70" t="str">
            <v>CSB</v>
          </cell>
          <cell r="AD70">
            <v>583.86810000000003</v>
          </cell>
          <cell r="AE70">
            <v>480.12790000000001</v>
          </cell>
          <cell r="AF70">
            <v>425.54259999999999</v>
          </cell>
          <cell r="AG70">
            <v>464.93990000000002</v>
          </cell>
          <cell r="AH70">
            <v>297.10000000000002</v>
          </cell>
          <cell r="AI70">
            <v>446.6</v>
          </cell>
          <cell r="AJ70">
            <v>510.7</v>
          </cell>
          <cell r="AK70">
            <v>486.5</v>
          </cell>
          <cell r="AL70">
            <v>403.8</v>
          </cell>
          <cell r="AM70">
            <v>450.2</v>
          </cell>
          <cell r="AN70">
            <v>350.2</v>
          </cell>
          <cell r="AO70">
            <v>338.8</v>
          </cell>
          <cell r="AP70">
            <v>250.5</v>
          </cell>
          <cell r="AQ70">
            <v>180.6</v>
          </cell>
          <cell r="AR70">
            <v>272.2</v>
          </cell>
          <cell r="AS70">
            <v>197.9</v>
          </cell>
          <cell r="AT70">
            <v>174.9</v>
          </cell>
          <cell r="AU70">
            <v>223.3</v>
          </cell>
          <cell r="AV70">
            <v>529</v>
          </cell>
          <cell r="AW70">
            <v>619.79999999999995</v>
          </cell>
          <cell r="AX70">
            <v>551.5</v>
          </cell>
          <cell r="AY70">
            <v>480.6</v>
          </cell>
          <cell r="AZ70">
            <v>368.2</v>
          </cell>
          <cell r="BA70">
            <v>320.10000000000002</v>
          </cell>
        </row>
        <row r="71">
          <cell r="Y71" t="str">
            <v>CSBE</v>
          </cell>
          <cell r="AD71">
            <v>16.968909500000002</v>
          </cell>
          <cell r="AE71">
            <v>14.545565460000002</v>
          </cell>
          <cell r="AF71">
            <v>14.402340289999998</v>
          </cell>
          <cell r="AG71">
            <v>17.345329709999998</v>
          </cell>
          <cell r="AH71">
            <v>10.911191875320926</v>
          </cell>
          <cell r="AI71">
            <v>16.381599250986397</v>
          </cell>
          <cell r="AJ71">
            <v>18.525668389809901</v>
          </cell>
          <cell r="AK71">
            <v>17.461196163932815</v>
          </cell>
          <cell r="AL71">
            <v>14.371101079097432</v>
          </cell>
          <cell r="AM71">
            <v>15.8356823993226</v>
          </cell>
          <cell r="AN71">
            <v>12.236584850904915</v>
          </cell>
          <cell r="AO71">
            <v>11.713452681353422</v>
          </cell>
          <cell r="AP71">
            <v>9.304741164539772</v>
          </cell>
          <cell r="AQ71">
            <v>6.7633476008615014</v>
          </cell>
          <cell r="AR71">
            <v>10.094782605025692</v>
          </cell>
          <cell r="AS71">
            <v>7.3931759425627623</v>
          </cell>
          <cell r="AT71">
            <v>6.5570533489625644</v>
          </cell>
          <cell r="AU71">
            <v>8.3177221989012633</v>
          </cell>
          <cell r="AV71">
            <v>19.437162071926021</v>
          </cell>
          <cell r="AW71">
            <v>22.740840729732245</v>
          </cell>
          <cell r="AX71">
            <v>20.257448447706217</v>
          </cell>
          <cell r="AY71">
            <v>17.67924754764833</v>
          </cell>
          <cell r="AZ71">
            <v>13.591080878064504</v>
          </cell>
          <cell r="BA71">
            <v>11.841818387630472</v>
          </cell>
        </row>
        <row r="72">
          <cell r="AD72">
            <v>25.021885020000003</v>
          </cell>
          <cell r="AE72">
            <v>22.601407600000002</v>
          </cell>
          <cell r="AF72">
            <v>22.444238969999997</v>
          </cell>
          <cell r="AG72">
            <v>25.421700639999997</v>
          </cell>
          <cell r="AH72">
            <v>19.023007875320925</v>
          </cell>
          <cell r="AI72">
            <v>24.548981250986397</v>
          </cell>
          <cell r="AJ72">
            <v>26.702063389809901</v>
          </cell>
          <cell r="AK72">
            <v>25.643467163932815</v>
          </cell>
          <cell r="AL72">
            <v>22.528884079097431</v>
          </cell>
          <cell r="AM72">
            <v>24.007198399322601</v>
          </cell>
          <cell r="AN72">
            <v>20.418156850904914</v>
          </cell>
          <cell r="AO72">
            <v>19.92929968135342</v>
          </cell>
          <cell r="AP72">
            <v>17.449550164539772</v>
          </cell>
          <cell r="AQ72">
            <v>14.8870546008615</v>
          </cell>
          <cell r="AR72">
            <v>18.194903605025694</v>
          </cell>
          <cell r="AS72">
            <v>15.477576942562763</v>
          </cell>
          <cell r="AT72">
            <v>14.638668348962565</v>
          </cell>
          <cell r="AU72">
            <v>16.388571198901264</v>
          </cell>
          <cell r="AV72">
            <v>27.493707071926021</v>
          </cell>
          <cell r="AW72">
            <v>30.775292729732243</v>
          </cell>
          <cell r="AX72">
            <v>28.276408447706217</v>
          </cell>
          <cell r="AY72">
            <v>25.68437554764833</v>
          </cell>
          <cell r="AZ72">
            <v>21.577640878064503</v>
          </cell>
          <cell r="BA72">
            <v>19.808013387630471</v>
          </cell>
        </row>
        <row r="73">
          <cell r="Y73" t="str">
            <v>CSB</v>
          </cell>
          <cell r="AD73">
            <v>2.46E-2</v>
          </cell>
          <cell r="AE73">
            <v>0.35270000000000001</v>
          </cell>
          <cell r="AF73">
            <v>1.1685000000000001</v>
          </cell>
          <cell r="AG73">
            <v>0.99479999999999991</v>
          </cell>
          <cell r="AH73">
            <v>1.5</v>
          </cell>
          <cell r="AI73">
            <v>1.5</v>
          </cell>
          <cell r="AJ73">
            <v>1.5</v>
          </cell>
          <cell r="AK73">
            <v>1.5</v>
          </cell>
          <cell r="AL73">
            <v>1.5</v>
          </cell>
          <cell r="AM73">
            <v>1.5</v>
          </cell>
          <cell r="AN73">
            <v>1.5</v>
          </cell>
          <cell r="AO73">
            <v>1.5</v>
          </cell>
          <cell r="AP73">
            <v>1.2</v>
          </cell>
          <cell r="AQ73">
            <v>1.2</v>
          </cell>
          <cell r="AR73">
            <v>1.2</v>
          </cell>
          <cell r="AS73">
            <v>1.2</v>
          </cell>
          <cell r="AT73">
            <v>1.2</v>
          </cell>
          <cell r="AU73">
            <v>1.2</v>
          </cell>
          <cell r="AV73">
            <v>1.2</v>
          </cell>
          <cell r="AW73">
            <v>1.2</v>
          </cell>
          <cell r="AX73">
            <v>1.2</v>
          </cell>
          <cell r="AY73">
            <v>1.2</v>
          </cell>
          <cell r="AZ73">
            <v>1.2</v>
          </cell>
          <cell r="BA73">
            <v>1.2</v>
          </cell>
        </row>
        <row r="74">
          <cell r="Y74" t="str">
            <v>CSBV</v>
          </cell>
          <cell r="AD74">
            <v>7.1495000000000011E-4</v>
          </cell>
          <cell r="AE74">
            <v>1.0685109999999999E-2</v>
          </cell>
          <cell r="AF74">
            <v>3.9547470000000001E-2</v>
          </cell>
          <cell r="AG74">
            <v>3.7112610000000004E-2</v>
          </cell>
          <cell r="AH74">
            <v>5.5088481363114734E-2</v>
          </cell>
          <cell r="AI74">
            <v>5.5021045401879971E-2</v>
          </cell>
          <cell r="AJ74">
            <v>5.4412576042128152E-2</v>
          </cell>
          <cell r="AK74">
            <v>5.3837192694551325E-2</v>
          </cell>
          <cell r="AL74">
            <v>5.3384476519678432E-2</v>
          </cell>
          <cell r="AM74">
            <v>5.2762158149675477E-2</v>
          </cell>
          <cell r="AN74">
            <v>5.2412556471608716E-2</v>
          </cell>
          <cell r="AO74">
            <v>5.1860032532556471E-2</v>
          </cell>
          <cell r="AP74">
            <v>4.4573610369052795E-2</v>
          </cell>
          <cell r="AQ74">
            <v>4.4939186716687722E-2</v>
          </cell>
          <cell r="AR74">
            <v>4.4503082755440231E-2</v>
          </cell>
          <cell r="AS74">
            <v>4.482976822170448E-2</v>
          </cell>
          <cell r="AT74">
            <v>4.4988359169554473E-2</v>
          </cell>
          <cell r="AU74">
            <v>4.4698910159791827E-2</v>
          </cell>
          <cell r="AV74">
            <v>4.409186103272443E-2</v>
          </cell>
          <cell r="AW74">
            <v>4.4028733261824292E-2</v>
          </cell>
          <cell r="AX74">
            <v>4.4077857003168561E-2</v>
          </cell>
          <cell r="AY74">
            <v>4.4142940193878481E-2</v>
          </cell>
          <cell r="AZ74">
            <v>4.429466880412114E-2</v>
          </cell>
          <cell r="BA74">
            <v>4.4392946157939914E-2</v>
          </cell>
        </row>
        <row r="75">
          <cell r="Y75" t="str">
            <v>CSNS</v>
          </cell>
        </row>
        <row r="76">
          <cell r="Y76" t="str">
            <v>CSNP</v>
          </cell>
          <cell r="AD76">
            <v>12.45448511</v>
          </cell>
          <cell r="AE76">
            <v>12.49747608</v>
          </cell>
          <cell r="AF76">
            <v>12.509231109999998</v>
          </cell>
          <cell r="AG76">
            <v>12.57240998</v>
          </cell>
          <cell r="AH76">
            <v>12.650671000000001</v>
          </cell>
          <cell r="AI76">
            <v>12.760783</v>
          </cell>
          <cell r="AJ76">
            <v>12.800139</v>
          </cell>
          <cell r="AK76">
            <v>12.842465000000001</v>
          </cell>
          <cell r="AL76">
            <v>12.878857</v>
          </cell>
          <cell r="AM76">
            <v>12.880303</v>
          </cell>
          <cell r="AN76">
            <v>12.947474</v>
          </cell>
          <cell r="AO76">
            <v>13.013206</v>
          </cell>
          <cell r="AP76">
            <v>12.722994</v>
          </cell>
          <cell r="AQ76">
            <v>12.738925999999999</v>
          </cell>
          <cell r="AR76">
            <v>12.754667999999999</v>
          </cell>
          <cell r="AS76">
            <v>12.778089</v>
          </cell>
          <cell r="AT76">
            <v>12.798686</v>
          </cell>
          <cell r="AU76">
            <v>12.820127999999999</v>
          </cell>
          <cell r="AV76">
            <v>12.852751</v>
          </cell>
          <cell r="AW76">
            <v>12.874533999999999</v>
          </cell>
          <cell r="AX76">
            <v>12.897437</v>
          </cell>
          <cell r="AY76">
            <v>12.930211999999999</v>
          </cell>
          <cell r="AZ76">
            <v>12.952869</v>
          </cell>
          <cell r="BA76">
            <v>12.974523999999999</v>
          </cell>
        </row>
        <row r="77">
          <cell r="Y77" t="str">
            <v>CSN</v>
          </cell>
          <cell r="AD77">
            <v>878.53949999999998</v>
          </cell>
          <cell r="AE77">
            <v>782.54219999999998</v>
          </cell>
          <cell r="AF77">
            <v>869.99130000000002</v>
          </cell>
          <cell r="AG77">
            <v>833.8261</v>
          </cell>
          <cell r="AH77">
            <v>649.1</v>
          </cell>
          <cell r="AI77">
            <v>612.79999999999995</v>
          </cell>
          <cell r="AJ77">
            <v>836.6</v>
          </cell>
          <cell r="AK77">
            <v>842.6</v>
          </cell>
          <cell r="AL77">
            <v>815.4</v>
          </cell>
          <cell r="AM77">
            <v>841.6</v>
          </cell>
          <cell r="AN77">
            <v>803.8</v>
          </cell>
          <cell r="AO77">
            <v>810.1</v>
          </cell>
          <cell r="AP77">
            <v>837.7</v>
          </cell>
          <cell r="AQ77">
            <v>735.2</v>
          </cell>
          <cell r="AR77">
            <v>633.6</v>
          </cell>
          <cell r="AS77">
            <v>688.5</v>
          </cell>
          <cell r="AT77">
            <v>826.4</v>
          </cell>
          <cell r="AU77">
            <v>813.2</v>
          </cell>
          <cell r="AV77">
            <v>842.4</v>
          </cell>
          <cell r="AW77">
            <v>842.4</v>
          </cell>
          <cell r="AX77">
            <v>766.6</v>
          </cell>
          <cell r="AY77">
            <v>841.7</v>
          </cell>
          <cell r="AZ77">
            <v>801.5</v>
          </cell>
          <cell r="BA77">
            <v>802.7</v>
          </cell>
        </row>
        <row r="78">
          <cell r="Y78" t="str">
            <v>CSNE</v>
          </cell>
          <cell r="AD78">
            <v>13.688130560000001</v>
          </cell>
          <cell r="AE78">
            <v>13.090326020000001</v>
          </cell>
          <cell r="AF78">
            <v>14.869332249999999</v>
          </cell>
          <cell r="AG78">
            <v>14.67697916</v>
          </cell>
          <cell r="AH78">
            <v>10.085725489134303</v>
          </cell>
          <cell r="AI78">
            <v>9.9407597588018426</v>
          </cell>
          <cell r="AJ78">
            <v>14.430155753975502</v>
          </cell>
          <cell r="AK78">
            <v>14.033426981674481</v>
          </cell>
          <cell r="AL78">
            <v>13.861643115648507</v>
          </cell>
          <cell r="AM78">
            <v>15.293275384039623</v>
          </cell>
          <cell r="AN78">
            <v>14.18948068940391</v>
          </cell>
          <cell r="AO78">
            <v>14.258594754384324</v>
          </cell>
          <cell r="AP78">
            <v>13.546247516660607</v>
          </cell>
          <cell r="AQ78">
            <v>12.396030957073696</v>
          </cell>
          <cell r="AR78">
            <v>10.260161648347829</v>
          </cell>
          <cell r="AS78">
            <v>11.170792575615719</v>
          </cell>
          <cell r="AT78">
            <v>13.897759672518429</v>
          </cell>
          <cell r="AU78">
            <v>13.185238870962122</v>
          </cell>
          <cell r="AV78">
            <v>13.687308551091981</v>
          </cell>
          <cell r="AW78">
            <v>14.187928910771172</v>
          </cell>
          <cell r="AX78">
            <v>12.50020254155454</v>
          </cell>
          <cell r="AY78">
            <v>14.25872292464507</v>
          </cell>
          <cell r="AZ78">
            <v>14.080946791387356</v>
          </cell>
          <cell r="BA78">
            <v>13.601789014424527</v>
          </cell>
        </row>
        <row r="79">
          <cell r="Y79" t="str">
            <v>CSNX</v>
          </cell>
          <cell r="AD79">
            <v>26.142615670000001</v>
          </cell>
          <cell r="AE79">
            <v>25.587802100000001</v>
          </cell>
          <cell r="AF79">
            <v>27.378563359999998</v>
          </cell>
          <cell r="AG79">
            <v>27.249389139999998</v>
          </cell>
          <cell r="AH79">
            <v>22.736396489134304</v>
          </cell>
          <cell r="AI79">
            <v>22.701542758801843</v>
          </cell>
          <cell r="AJ79">
            <v>27.2302947539755</v>
          </cell>
          <cell r="AK79">
            <v>26.875891981674481</v>
          </cell>
          <cell r="AL79">
            <v>26.740500115648508</v>
          </cell>
          <cell r="AM79">
            <v>28.173578384039622</v>
          </cell>
          <cell r="AN79">
            <v>27.136954689403908</v>
          </cell>
          <cell r="AO79">
            <v>27.271800754384323</v>
          </cell>
          <cell r="AP79">
            <v>26.269241516660607</v>
          </cell>
          <cell r="AQ79">
            <v>25.134956957073697</v>
          </cell>
          <cell r="AR79">
            <v>23.014829648347828</v>
          </cell>
          <cell r="AS79">
            <v>23.948881575615719</v>
          </cell>
          <cell r="AT79">
            <v>26.696445672518429</v>
          </cell>
          <cell r="AU79">
            <v>26.005366870962121</v>
          </cell>
          <cell r="AV79">
            <v>26.540059551091979</v>
          </cell>
          <cell r="AW79">
            <v>27.06246291077117</v>
          </cell>
          <cell r="AX79">
            <v>25.39763954155454</v>
          </cell>
          <cell r="AY79">
            <v>27.188934924645068</v>
          </cell>
          <cell r="AZ79">
            <v>27.033815791387354</v>
          </cell>
          <cell r="BA79">
            <v>26.576313014424528</v>
          </cell>
        </row>
        <row r="80">
          <cell r="Y80" t="str">
            <v>CSN</v>
          </cell>
          <cell r="AD80">
            <v>0.2361</v>
          </cell>
          <cell r="AE80">
            <v>0.31360000000000005</v>
          </cell>
          <cell r="AF80">
            <v>0.29660000000000003</v>
          </cell>
          <cell r="AG80">
            <v>0.29630000000000001</v>
          </cell>
          <cell r="AH80">
            <v>1</v>
          </cell>
          <cell r="AI80">
            <v>1</v>
          </cell>
          <cell r="AJ80">
            <v>1</v>
          </cell>
          <cell r="AK80">
            <v>1</v>
          </cell>
          <cell r="AL80">
            <v>1</v>
          </cell>
          <cell r="AM80">
            <v>1</v>
          </cell>
          <cell r="AN80">
            <v>1</v>
          </cell>
          <cell r="AO80">
            <v>1</v>
          </cell>
          <cell r="AP80">
            <v>0.8</v>
          </cell>
          <cell r="AQ80">
            <v>0.8</v>
          </cell>
          <cell r="AR80">
            <v>0.8</v>
          </cell>
          <cell r="AS80">
            <v>0.8</v>
          </cell>
          <cell r="AT80">
            <v>0.8</v>
          </cell>
          <cell r="AU80">
            <v>0.8</v>
          </cell>
          <cell r="AV80">
            <v>0.8</v>
          </cell>
          <cell r="AW80">
            <v>0.8</v>
          </cell>
          <cell r="AX80">
            <v>0.8</v>
          </cell>
          <cell r="AY80">
            <v>0.8</v>
          </cell>
          <cell r="AZ80">
            <v>0.8</v>
          </cell>
          <cell r="BA80">
            <v>0.8</v>
          </cell>
        </row>
        <row r="81">
          <cell r="Y81" t="str">
            <v>CSNV</v>
          </cell>
          <cell r="AD81">
            <v>3.9142400000000003E-3</v>
          </cell>
          <cell r="AE81">
            <v>5.2458800000000005E-3</v>
          </cell>
          <cell r="AF81">
            <v>5.0693000000000005E-3</v>
          </cell>
          <cell r="AG81">
            <v>5.0444899999999996E-3</v>
          </cell>
          <cell r="AH81">
            <v>1.6809005529401178E-2</v>
          </cell>
          <cell r="AI81">
            <v>1.6221866447130945E-2</v>
          </cell>
          <cell r="AJ81">
            <v>1.6650915316729024E-2</v>
          </cell>
          <cell r="AK81">
            <v>1.6654909781241966E-2</v>
          </cell>
          <cell r="AL81">
            <v>1.6999807598293483E-2</v>
          </cell>
          <cell r="AM81">
            <v>1.7577561055180161E-2</v>
          </cell>
          <cell r="AN81">
            <v>1.7652999115954107E-2</v>
          </cell>
          <cell r="AO81">
            <v>1.7601030433754262E-2</v>
          </cell>
          <cell r="AP81">
            <v>1.2936609780743088E-2</v>
          </cell>
          <cell r="AQ81">
            <v>1.2944538582234707E-2</v>
          </cell>
          <cell r="AR81">
            <v>1.2954749555994733E-2</v>
          </cell>
          <cell r="AS81">
            <v>1.2979860654310203E-2</v>
          </cell>
          <cell r="AT81">
            <v>1.2969757669427326E-2</v>
          </cell>
          <cell r="AU81">
            <v>1.2971213842559885E-2</v>
          </cell>
          <cell r="AV81">
            <v>1.2998393685747371E-2</v>
          </cell>
          <cell r="AW81">
            <v>1.2998982821245177E-2</v>
          </cell>
          <cell r="AX81">
            <v>1.3044823941095268E-2</v>
          </cell>
          <cell r="AY81">
            <v>1.3552308827035828E-2</v>
          </cell>
          <cell r="AZ81">
            <v>1.3555530172314265E-2</v>
          </cell>
          <cell r="BA81">
            <v>1.3556037388239218E-2</v>
          </cell>
        </row>
        <row r="83">
          <cell r="AD83">
            <v>31.19541881</v>
          </cell>
          <cell r="AE83">
            <v>31.223686989999997</v>
          </cell>
          <cell r="AF83">
            <v>31.313876059999995</v>
          </cell>
          <cell r="AG83">
            <v>31.153940540000001</v>
          </cell>
          <cell r="AH83">
            <v>31.636965000000004</v>
          </cell>
          <cell r="AI83">
            <v>31.846926</v>
          </cell>
          <cell r="AJ83">
            <v>31.931463000000001</v>
          </cell>
          <cell r="AK83">
            <v>31.978155000000001</v>
          </cell>
          <cell r="AL83">
            <v>31.973085999999999</v>
          </cell>
          <cell r="AM83">
            <v>31.983243999999999</v>
          </cell>
          <cell r="AN83">
            <v>32.074334</v>
          </cell>
          <cell r="AO83">
            <v>32.215102000000002</v>
          </cell>
          <cell r="AP83">
            <v>31.127673000000001</v>
          </cell>
          <cell r="AQ83">
            <v>31.126832</v>
          </cell>
          <cell r="AR83">
            <v>31.127568999999998</v>
          </cell>
          <cell r="AS83">
            <v>31.184583000000003</v>
          </cell>
          <cell r="AT83">
            <v>31.249692999999997</v>
          </cell>
          <cell r="AU83">
            <v>31.274310999999997</v>
          </cell>
          <cell r="AV83">
            <v>31.323924999999996</v>
          </cell>
          <cell r="AW83">
            <v>31.336638000000001</v>
          </cell>
          <cell r="AX83">
            <v>31.359106999999998</v>
          </cell>
          <cell r="AY83">
            <v>31.410026999999999</v>
          </cell>
          <cell r="AZ83">
            <v>31.428863</v>
          </cell>
          <cell r="BA83">
            <v>31.443581999999999</v>
          </cell>
        </row>
        <row r="84">
          <cell r="AD84">
            <v>1880.6451499999998</v>
          </cell>
          <cell r="AE84">
            <v>1545.9565600000001</v>
          </cell>
          <cell r="AF84">
            <v>1456.56477</v>
          </cell>
          <cell r="AG84">
            <v>1381.7189100000001</v>
          </cell>
          <cell r="AH84">
            <v>1041.836587</v>
          </cell>
          <cell r="AI84">
            <v>1272.2761820000001</v>
          </cell>
          <cell r="AJ84">
            <v>1507.7</v>
          </cell>
          <cell r="AK84">
            <v>1449.3000000000002</v>
          </cell>
          <cell r="AL84">
            <v>1469.3000000000002</v>
          </cell>
          <cell r="AM84">
            <v>1401.5</v>
          </cell>
          <cell r="AN84">
            <v>1236.5</v>
          </cell>
          <cell r="AO84">
            <v>1278.5999999999999</v>
          </cell>
          <cell r="AP84">
            <v>1190.6000000000001</v>
          </cell>
          <cell r="AQ84">
            <v>985.90000000000009</v>
          </cell>
          <cell r="AR84">
            <v>985.8</v>
          </cell>
          <cell r="AS84">
            <v>971.7</v>
          </cell>
          <cell r="AT84">
            <v>1130.5999999999999</v>
          </cell>
          <cell r="AU84">
            <v>1234.5</v>
          </cell>
          <cell r="AV84">
            <v>1687.4</v>
          </cell>
          <cell r="AW84">
            <v>1823</v>
          </cell>
          <cell r="AX84">
            <v>1640.3000000000002</v>
          </cell>
          <cell r="AY84">
            <v>1469.1000000000001</v>
          </cell>
          <cell r="AZ84">
            <v>1272.3</v>
          </cell>
          <cell r="BA84">
            <v>1248</v>
          </cell>
        </row>
        <row r="85">
          <cell r="AD85">
            <v>45.127592911149776</v>
          </cell>
          <cell r="AE85">
            <v>37.603250788592177</v>
          </cell>
          <cell r="AF85">
            <v>35.633994321044618</v>
          </cell>
          <cell r="AG85">
            <v>35.722447650727773</v>
          </cell>
          <cell r="AH85">
            <v>25.636067636518696</v>
          </cell>
          <cell r="AI85">
            <v>36.186219684357312</v>
          </cell>
          <cell r="AJ85">
            <v>39.566033376367088</v>
          </cell>
          <cell r="AK85">
            <v>36.479974982862231</v>
          </cell>
          <cell r="AL85">
            <v>38.182484187817558</v>
          </cell>
          <cell r="AM85">
            <v>35.639106544535949</v>
          </cell>
          <cell r="AN85">
            <v>29.863540580395821</v>
          </cell>
          <cell r="AO85">
            <v>31.372380281600499</v>
          </cell>
          <cell r="AP85">
            <v>27.327841115024881</v>
          </cell>
          <cell r="AQ85">
            <v>22.199095099608378</v>
          </cell>
          <cell r="AR85">
            <v>23.832680922086357</v>
          </cell>
          <cell r="AS85">
            <v>22.213790538039873</v>
          </cell>
          <cell r="AT85">
            <v>25.857191242087175</v>
          </cell>
          <cell r="AU85">
            <v>29.645710564100234</v>
          </cell>
          <cell r="AV85">
            <v>46.016527601798153</v>
          </cell>
          <cell r="AW85">
            <v>51.619862126903804</v>
          </cell>
          <cell r="AX85">
            <v>46.036261035035736</v>
          </cell>
          <cell r="AY85">
            <v>38.056365595116858</v>
          </cell>
          <cell r="AZ85">
            <v>32.021827511136813</v>
          </cell>
          <cell r="BA85">
            <v>30.843049474861765</v>
          </cell>
        </row>
        <row r="86">
          <cell r="AD86">
            <v>76.323011721149769</v>
          </cell>
          <cell r="AE86">
            <v>68.826937778592182</v>
          </cell>
          <cell r="AF86">
            <v>66.947870381044623</v>
          </cell>
          <cell r="AG86">
            <v>66.876388190727766</v>
          </cell>
          <cell r="AH86">
            <v>57.273032636518693</v>
          </cell>
          <cell r="AI86">
            <v>68.033145684357294</v>
          </cell>
          <cell r="AJ86">
            <v>71.497496376367081</v>
          </cell>
          <cell r="AK86">
            <v>68.458129982862232</v>
          </cell>
          <cell r="AL86">
            <v>70.155570187817574</v>
          </cell>
          <cell r="AM86">
            <v>67.622350544535948</v>
          </cell>
          <cell r="AN86">
            <v>61.937874580395821</v>
          </cell>
          <cell r="AO86">
            <v>63.587482281600494</v>
          </cell>
          <cell r="AP86">
            <v>58.455514115024883</v>
          </cell>
          <cell r="AQ86">
            <v>53.325927099608379</v>
          </cell>
          <cell r="AR86">
            <v>54.960249922086362</v>
          </cell>
          <cell r="AS86">
            <v>53.398373538039877</v>
          </cell>
          <cell r="AT86">
            <v>57.106884242087176</v>
          </cell>
          <cell r="AU86">
            <v>60.920021564100232</v>
          </cell>
          <cell r="AV86">
            <v>77.340452601798148</v>
          </cell>
          <cell r="AW86">
            <v>82.956500126903805</v>
          </cell>
          <cell r="AX86">
            <v>77.39536803503573</v>
          </cell>
          <cell r="AY86">
            <v>69.466392595116844</v>
          </cell>
          <cell r="AZ86">
            <v>63.450690511136813</v>
          </cell>
          <cell r="BA86">
            <v>62.286631474861764</v>
          </cell>
        </row>
        <row r="87">
          <cell r="AD87">
            <v>4.0583419855228814E-2</v>
          </cell>
          <cell r="AE87">
            <v>4.4520615623631868E-2</v>
          </cell>
          <cell r="AF87">
            <v>4.5962851608064521E-2</v>
          </cell>
          <cell r="AG87">
            <v>4.8400863378737259E-2</v>
          </cell>
          <cell r="AH87">
            <v>5.4973143918316522E-2</v>
          </cell>
          <cell r="AI87">
            <v>5.3473567018609246E-2</v>
          </cell>
          <cell r="AJ87">
            <v>4.7421566874290028E-2</v>
          </cell>
          <cell r="AK87">
            <v>4.7235306687961241E-2</v>
          </cell>
          <cell r="AL87">
            <v>4.7747614638138952E-2</v>
          </cell>
          <cell r="AM87">
            <v>4.8249982550507275E-2</v>
          </cell>
          <cell r="AN87">
            <v>5.0091285548237621E-2</v>
          </cell>
          <cell r="AO87">
            <v>4.9732115033318078E-2</v>
          </cell>
          <cell r="AP87">
            <v>4.9097525713946648E-2</v>
          </cell>
          <cell r="AQ87">
            <v>5.4088576021511688E-2</v>
          </cell>
          <cell r="AR87">
            <v>5.5751927289598664E-2</v>
          </cell>
          <cell r="AS87">
            <v>5.4953559265246345E-2</v>
          </cell>
          <cell r="AT87">
            <v>5.051024610126232E-2</v>
          </cell>
          <cell r="AU87">
            <v>4.934793160315936E-2</v>
          </cell>
          <cell r="AV87">
            <v>4.5834095414127148E-2</v>
          </cell>
          <cell r="AW87">
            <v>4.5505485533134285E-2</v>
          </cell>
          <cell r="AX87">
            <v>4.7183666423846686E-2</v>
          </cell>
          <cell r="AY87">
            <v>4.7284999384056114E-2</v>
          </cell>
          <cell r="AZ87">
            <v>4.9870856331947509E-2</v>
          </cell>
          <cell r="BA87">
            <v>4.9909159835626417E-2</v>
          </cell>
        </row>
        <row r="88">
          <cell r="AD88">
            <v>8.484083</v>
          </cell>
          <cell r="AE88">
            <v>7.4797029999999998</v>
          </cell>
          <cell r="AF88">
            <v>6.7860539999999991</v>
          </cell>
          <cell r="AG88">
            <v>5.5478170000000002</v>
          </cell>
          <cell r="AH88">
            <v>6.3</v>
          </cell>
          <cell r="AI88">
            <v>6.3</v>
          </cell>
          <cell r="AJ88">
            <v>6.3</v>
          </cell>
          <cell r="AK88">
            <v>6.3</v>
          </cell>
          <cell r="AL88">
            <v>6.3</v>
          </cell>
          <cell r="AM88">
            <v>6.3</v>
          </cell>
          <cell r="AN88">
            <v>6.3</v>
          </cell>
          <cell r="AO88">
            <v>6.3</v>
          </cell>
          <cell r="AP88">
            <v>5.3</v>
          </cell>
          <cell r="AQ88">
            <v>5.3</v>
          </cell>
          <cell r="AR88">
            <v>5.3</v>
          </cell>
          <cell r="AS88">
            <v>5.3</v>
          </cell>
          <cell r="AT88">
            <v>5.3</v>
          </cell>
          <cell r="AU88">
            <v>5.3</v>
          </cell>
          <cell r="AV88">
            <v>5.3</v>
          </cell>
          <cell r="AW88">
            <v>5.3</v>
          </cell>
          <cell r="AX88">
            <v>5.3</v>
          </cell>
          <cell r="AY88">
            <v>5.3</v>
          </cell>
          <cell r="AZ88">
            <v>5.3</v>
          </cell>
          <cell r="BA88">
            <v>5.3</v>
          </cell>
        </row>
        <row r="89">
          <cell r="AD89">
            <v>0.28789720627748</v>
          </cell>
          <cell r="AE89">
            <v>0.25944959085543001</v>
          </cell>
          <cell r="AF89">
            <v>0.25199474525837001</v>
          </cell>
          <cell r="AG89">
            <v>0.18951344072705001</v>
          </cell>
          <cell r="AH89">
            <v>0.24272177963420619</v>
          </cell>
          <cell r="AI89">
            <v>0.23851198089963183</v>
          </cell>
          <cell r="AJ89">
            <v>0.2237703710601594</v>
          </cell>
          <cell r="AK89">
            <v>0.22302745792750761</v>
          </cell>
          <cell r="AL89">
            <v>0.2202685122732401</v>
          </cell>
          <cell r="AM89">
            <v>0.22172113736404167</v>
          </cell>
          <cell r="AN89">
            <v>0.22180788116228622</v>
          </cell>
          <cell r="AO89">
            <v>0.21837523497718189</v>
          </cell>
          <cell r="AP89">
            <v>0.19383169786876345</v>
          </cell>
          <cell r="AQ89">
            <v>0.19669381603652597</v>
          </cell>
          <cell r="AR89">
            <v>0.19548385403126989</v>
          </cell>
          <cell r="AS89">
            <v>0.19539740675249975</v>
          </cell>
          <cell r="AT89">
            <v>0.19316575401326314</v>
          </cell>
          <cell r="AU89">
            <v>0.19141757040448809</v>
          </cell>
          <cell r="AV89">
            <v>0.18979248897550835</v>
          </cell>
          <cell r="AW89">
            <v>0.18954315750253853</v>
          </cell>
          <cell r="AX89">
            <v>0.18985544142993124</v>
          </cell>
          <cell r="AY89">
            <v>0.19258390363063788</v>
          </cell>
          <cell r="AZ89">
            <v>0.19437829824145569</v>
          </cell>
          <cell r="BA89">
            <v>0.19344597220422508</v>
          </cell>
        </row>
        <row r="92">
          <cell r="AD92">
            <v>39.584703199999993</v>
          </cell>
          <cell r="AE92">
            <v>39.707020910000004</v>
          </cell>
          <cell r="AF92">
            <v>39.671709350000015</v>
          </cell>
          <cell r="AG92">
            <v>39.888428910000002</v>
          </cell>
          <cell r="AH92">
            <v>40.23955646000001</v>
          </cell>
          <cell r="AI92">
            <v>40.645498110000013</v>
          </cell>
          <cell r="AJ92">
            <v>40.775013340000001</v>
          </cell>
          <cell r="AK92">
            <v>40.88984748</v>
          </cell>
          <cell r="AL92">
            <v>40.874662259999987</v>
          </cell>
          <cell r="AM92">
            <v>40.916029790000003</v>
          </cell>
          <cell r="AN92">
            <v>41.067006560000003</v>
          </cell>
          <cell r="AO92">
            <v>41.342744080000003</v>
          </cell>
          <cell r="AP92">
            <v>40.779598859999993</v>
          </cell>
          <cell r="AQ92">
            <v>40.87625989</v>
          </cell>
          <cell r="AR92">
            <v>40.950360809999999</v>
          </cell>
          <cell r="AS92">
            <v>41.038248290000006</v>
          </cell>
          <cell r="AT92">
            <v>41.112202539999991</v>
          </cell>
          <cell r="AU92">
            <v>41.20116822</v>
          </cell>
          <cell r="AV92">
            <v>41.311600429999999</v>
          </cell>
          <cell r="AW92">
            <v>41.405990129999985</v>
          </cell>
          <cell r="AX92">
            <v>41.504795700000003</v>
          </cell>
          <cell r="AY92">
            <v>41.617786990000013</v>
          </cell>
          <cell r="AZ92">
            <v>41.714670030000001</v>
          </cell>
          <cell r="BA92">
            <v>41.812528810000003</v>
          </cell>
        </row>
        <row r="93">
          <cell r="AD93">
            <v>558.413588</v>
          </cell>
          <cell r="AE93">
            <v>406.54743999999999</v>
          </cell>
          <cell r="AF93">
            <v>685.63969799999984</v>
          </cell>
          <cell r="AG93">
            <v>534.72592699999996</v>
          </cell>
          <cell r="AH93">
            <v>776</v>
          </cell>
          <cell r="AI93">
            <v>641.20000000000005</v>
          </cell>
          <cell r="AJ93">
            <v>540.4</v>
          </cell>
          <cell r="AK93">
            <v>360.8</v>
          </cell>
          <cell r="AL93">
            <v>483.5</v>
          </cell>
          <cell r="AM93">
            <v>578.1</v>
          </cell>
          <cell r="AN93">
            <v>815</v>
          </cell>
          <cell r="AO93">
            <v>1010.8</v>
          </cell>
          <cell r="AP93">
            <v>1299.8</v>
          </cell>
          <cell r="AQ93">
            <v>1198.8</v>
          </cell>
          <cell r="AR93">
            <v>1231.2</v>
          </cell>
          <cell r="AS93">
            <v>904.1</v>
          </cell>
          <cell r="AT93">
            <v>754.6</v>
          </cell>
          <cell r="AU93">
            <v>600.9</v>
          </cell>
          <cell r="AV93">
            <v>528.20000000000005</v>
          </cell>
          <cell r="AW93">
            <v>425</v>
          </cell>
          <cell r="AX93">
            <v>449.5</v>
          </cell>
          <cell r="AY93">
            <v>661.5</v>
          </cell>
          <cell r="AZ93">
            <v>877.1</v>
          </cell>
          <cell r="BA93">
            <v>1085.5999999999999</v>
          </cell>
        </row>
        <row r="98">
          <cell r="AD98">
            <v>70.780122009999985</v>
          </cell>
          <cell r="AE98">
            <v>70.930707900000002</v>
          </cell>
          <cell r="AF98">
            <v>70.985585410000013</v>
          </cell>
          <cell r="AG98">
            <v>71.042369449999995</v>
          </cell>
          <cell r="AH98">
            <v>71.876521460000021</v>
          </cell>
          <cell r="AI98">
            <v>72.492424110000016</v>
          </cell>
          <cell r="AJ98">
            <v>72.706476339999995</v>
          </cell>
          <cell r="AK98">
            <v>72.868002480000001</v>
          </cell>
          <cell r="AL98">
            <v>72.847748259999989</v>
          </cell>
          <cell r="AM98">
            <v>72.899273789999995</v>
          </cell>
          <cell r="AN98">
            <v>73.141340560000003</v>
          </cell>
          <cell r="AO98">
            <v>73.557846080000004</v>
          </cell>
          <cell r="AP98">
            <v>71.907271859999994</v>
          </cell>
          <cell r="AQ98">
            <v>72.003091890000007</v>
          </cell>
          <cell r="AR98">
            <v>72.077929810000001</v>
          </cell>
          <cell r="AS98">
            <v>72.222831290000016</v>
          </cell>
          <cell r="AT98">
            <v>72.361895539999992</v>
          </cell>
          <cell r="AU98">
            <v>72.475479219999997</v>
          </cell>
          <cell r="AV98">
            <v>72.635525430000001</v>
          </cell>
          <cell r="AW98">
            <v>72.742628129999986</v>
          </cell>
          <cell r="AX98">
            <v>72.863902699999997</v>
          </cell>
          <cell r="AY98">
            <v>73.027813990000013</v>
          </cell>
          <cell r="AZ98">
            <v>73.14353303</v>
          </cell>
          <cell r="BA98">
            <v>73.256110809999996</v>
          </cell>
        </row>
        <row r="99">
          <cell r="AD99">
            <v>2439.0587379999997</v>
          </cell>
          <cell r="AE99">
            <v>1952.5040000000001</v>
          </cell>
          <cell r="AF99">
            <v>2142.2044679999999</v>
          </cell>
          <cell r="AG99">
            <v>1916.444837</v>
          </cell>
          <cell r="AH99">
            <v>1817.836587</v>
          </cell>
          <cell r="AI99">
            <v>1913.4761820000001</v>
          </cell>
          <cell r="AJ99">
            <v>2048.1</v>
          </cell>
          <cell r="AK99">
            <v>1810.1000000000001</v>
          </cell>
          <cell r="AL99">
            <v>1952.8000000000002</v>
          </cell>
          <cell r="AM99">
            <v>1979.6</v>
          </cell>
          <cell r="AN99">
            <v>2051.5</v>
          </cell>
          <cell r="AO99">
            <v>2289.3999999999996</v>
          </cell>
          <cell r="AP99">
            <v>2490.4</v>
          </cell>
          <cell r="AQ99">
            <v>2184.6999999999998</v>
          </cell>
          <cell r="AR99">
            <v>2217</v>
          </cell>
          <cell r="AS99">
            <v>1875.8000000000002</v>
          </cell>
          <cell r="AT99">
            <v>1885.1999999999998</v>
          </cell>
          <cell r="AU99">
            <v>1835.4</v>
          </cell>
          <cell r="AV99">
            <v>2215.6000000000004</v>
          </cell>
          <cell r="AW99">
            <v>2248</v>
          </cell>
          <cell r="AX99">
            <v>2089.8000000000002</v>
          </cell>
          <cell r="AY99">
            <v>2130.6000000000004</v>
          </cell>
          <cell r="AZ99">
            <v>2149.4</v>
          </cell>
          <cell r="BA99">
            <v>2333.6</v>
          </cell>
        </row>
        <row r="100">
          <cell r="AD100">
            <v>45.127592911149776</v>
          </cell>
          <cell r="AE100">
            <v>37.603250788592177</v>
          </cell>
          <cell r="AF100">
            <v>35.633994321044618</v>
          </cell>
          <cell r="AG100">
            <v>35.722447650727773</v>
          </cell>
          <cell r="AH100">
            <v>25.636067636518696</v>
          </cell>
          <cell r="AI100">
            <v>36.186219684357312</v>
          </cell>
          <cell r="AJ100">
            <v>39.566033376367088</v>
          </cell>
          <cell r="AK100">
            <v>36.479974982862231</v>
          </cell>
          <cell r="AL100">
            <v>38.182484187817558</v>
          </cell>
          <cell r="AM100">
            <v>35.639106544535949</v>
          </cell>
          <cell r="AN100">
            <v>29.863540580395821</v>
          </cell>
          <cell r="AO100">
            <v>31.372380281600499</v>
          </cell>
          <cell r="AP100">
            <v>27.327841115024881</v>
          </cell>
          <cell r="AQ100">
            <v>22.199095099608378</v>
          </cell>
          <cell r="AR100">
            <v>23.832680922086357</v>
          </cell>
          <cell r="AS100">
            <v>22.213790538039873</v>
          </cell>
          <cell r="AT100">
            <v>25.857191242087175</v>
          </cell>
          <cell r="AU100">
            <v>29.645710564100234</v>
          </cell>
          <cell r="AV100">
            <v>46.016527601798153</v>
          </cell>
          <cell r="AW100">
            <v>51.619862126903804</v>
          </cell>
          <cell r="AX100">
            <v>46.036261035035736</v>
          </cell>
          <cell r="AY100">
            <v>38.056365595116858</v>
          </cell>
          <cell r="AZ100">
            <v>32.021827511136813</v>
          </cell>
          <cell r="BA100">
            <v>30.843049474861765</v>
          </cell>
        </row>
        <row r="101">
          <cell r="AD101">
            <v>115.90771492114976</v>
          </cell>
          <cell r="AE101">
            <v>108.53395868859218</v>
          </cell>
          <cell r="AF101">
            <v>106.61957973104464</v>
          </cell>
          <cell r="AG101">
            <v>106.76481710072777</v>
          </cell>
          <cell r="AH101">
            <v>97.512589096518724</v>
          </cell>
          <cell r="AI101">
            <v>108.67864379435733</v>
          </cell>
          <cell r="AJ101">
            <v>112.27250971636708</v>
          </cell>
          <cell r="AK101">
            <v>109.34797746286223</v>
          </cell>
          <cell r="AL101">
            <v>111.03023244781755</v>
          </cell>
          <cell r="AM101">
            <v>108.53838033453594</v>
          </cell>
          <cell r="AN101">
            <v>103.00488114039582</v>
          </cell>
          <cell r="AO101">
            <v>104.9302263616005</v>
          </cell>
          <cell r="AP101">
            <v>99.235112975024876</v>
          </cell>
          <cell r="AQ101">
            <v>94.202186989608379</v>
          </cell>
          <cell r="AR101">
            <v>95.910610732086354</v>
          </cell>
          <cell r="AS101">
            <v>94.43662182803989</v>
          </cell>
          <cell r="AT101">
            <v>98.219086782087174</v>
          </cell>
          <cell r="AU101">
            <v>102.12118978410024</v>
          </cell>
          <cell r="AV101">
            <v>118.65205303179815</v>
          </cell>
          <cell r="AW101">
            <v>124.36249025690378</v>
          </cell>
          <cell r="AX101">
            <v>118.90016373503573</v>
          </cell>
          <cell r="AY101">
            <v>111.08417958511687</v>
          </cell>
          <cell r="AZ101">
            <v>105.16536054113681</v>
          </cell>
          <cell r="BA101">
            <v>104.09916028486177</v>
          </cell>
        </row>
        <row r="104">
          <cell r="Y104" t="str">
            <v>CPGP</v>
          </cell>
        </row>
        <row r="105">
          <cell r="Y105" t="str">
            <v>CPGS</v>
          </cell>
          <cell r="AD105">
            <v>13.341386839999998</v>
          </cell>
          <cell r="AE105">
            <v>13.020454470000001</v>
          </cell>
          <cell r="AF105">
            <v>13.003359189999999</v>
          </cell>
          <cell r="AG105">
            <v>13.414010829999999</v>
          </cell>
          <cell r="AH105">
            <v>13.277421926306573</v>
          </cell>
          <cell r="AI105">
            <v>13.335283033124107</v>
          </cell>
          <cell r="AJ105">
            <v>13.58981190885372</v>
          </cell>
          <cell r="AK105">
            <v>13.308985672638016</v>
          </cell>
          <cell r="AL105">
            <v>13.273471880664138</v>
          </cell>
          <cell r="AM105">
            <v>13.598298662943687</v>
          </cell>
          <cell r="AN105">
            <v>13.344822389109229</v>
          </cell>
          <cell r="AO105">
            <v>13.345733094958163</v>
          </cell>
          <cell r="AP105">
            <v>13.773231738178531</v>
          </cell>
          <cell r="AQ105">
            <v>13.530107615376995</v>
          </cell>
          <cell r="AR105">
            <v>13.53802613013411</v>
          </cell>
          <cell r="AS105">
            <v>14.02270911792454</v>
          </cell>
          <cell r="AT105">
            <v>13.757717402058441</v>
          </cell>
          <cell r="AU105">
            <v>13.775581610008746</v>
          </cell>
          <cell r="AV105">
            <v>14.190298406495913</v>
          </cell>
          <cell r="AW105">
            <v>13.677837131309655</v>
          </cell>
          <cell r="AX105">
            <v>13.6280824139786</v>
          </cell>
          <cell r="AY105">
            <v>14.062489602916255</v>
          </cell>
          <cell r="AZ105">
            <v>13.805318879983504</v>
          </cell>
          <cell r="BA105">
            <v>13.795431446665221</v>
          </cell>
        </row>
        <row r="106">
          <cell r="Y106" t="str">
            <v>CPG</v>
          </cell>
          <cell r="AD106">
            <v>433.61950000000002</v>
          </cell>
          <cell r="AE106">
            <v>386.57729999999998</v>
          </cell>
          <cell r="AF106">
            <v>429.79859999999996</v>
          </cell>
          <cell r="AG106">
            <v>398.37170000000003</v>
          </cell>
          <cell r="AH106">
            <v>410.3</v>
          </cell>
          <cell r="AI106">
            <v>395.9</v>
          </cell>
          <cell r="AJ106">
            <v>412.9</v>
          </cell>
          <cell r="AK106">
            <v>412.9</v>
          </cell>
          <cell r="AL106">
            <v>399.6</v>
          </cell>
          <cell r="AM106">
            <v>410.5</v>
          </cell>
          <cell r="AN106">
            <v>382.4</v>
          </cell>
          <cell r="AO106">
            <v>373.9</v>
          </cell>
          <cell r="AP106">
            <v>402.6</v>
          </cell>
          <cell r="AQ106">
            <v>351.9</v>
          </cell>
          <cell r="AR106">
            <v>388.4</v>
          </cell>
          <cell r="AS106">
            <v>329.5</v>
          </cell>
          <cell r="AT106">
            <v>363.3</v>
          </cell>
          <cell r="AU106">
            <v>392</v>
          </cell>
          <cell r="AV106">
            <v>407.2</v>
          </cell>
          <cell r="AW106">
            <v>224.3</v>
          </cell>
          <cell r="AX106">
            <v>352.7</v>
          </cell>
          <cell r="AY106">
            <v>412</v>
          </cell>
          <cell r="AZ106">
            <v>387.6</v>
          </cell>
          <cell r="BA106">
            <v>373.9</v>
          </cell>
        </row>
        <row r="107">
          <cell r="Y107" t="str">
            <v>CPGI</v>
          </cell>
          <cell r="AD107">
            <v>8.7227305499999979</v>
          </cell>
          <cell r="AE107">
            <v>7.7388604999999995</v>
          </cell>
          <cell r="AF107">
            <v>8.7499676300000004</v>
          </cell>
          <cell r="AG107">
            <v>8.3547069699999987</v>
          </cell>
          <cell r="AH107">
            <v>8.2397221019950422</v>
          </cell>
          <cell r="AI107">
            <v>7.7593984281990602</v>
          </cell>
          <cell r="AJ107">
            <v>8.5542545993634569</v>
          </cell>
          <cell r="AK107">
            <v>8.2762183500292785</v>
          </cell>
          <cell r="AL107">
            <v>8.6019532439950765</v>
          </cell>
          <cell r="AM107">
            <v>8.8294103341385863</v>
          </cell>
          <cell r="AN107">
            <v>7.9948406552452491</v>
          </cell>
          <cell r="AO107">
            <v>7.7990441376196111</v>
          </cell>
          <cell r="AP107">
            <v>7.9114197621941988</v>
          </cell>
          <cell r="AQ107">
            <v>7.2228384935472505</v>
          </cell>
          <cell r="AR107">
            <v>7.6345390123956447</v>
          </cell>
          <cell r="AS107">
            <v>6.4984556282436472</v>
          </cell>
          <cell r="AT107">
            <v>7.4587539652695281</v>
          </cell>
          <cell r="AU107">
            <v>7.7194214881287824</v>
          </cell>
          <cell r="AV107">
            <v>8.0307277996080959</v>
          </cell>
          <cell r="AW107">
            <v>4.7513790657535599</v>
          </cell>
          <cell r="AX107">
            <v>7.0501300109779184</v>
          </cell>
          <cell r="AY107">
            <v>8.2889090857300118</v>
          </cell>
          <cell r="AZ107">
            <v>8.1016836704303845</v>
          </cell>
          <cell r="BA107">
            <v>7.5281185806924782</v>
          </cell>
        </row>
        <row r="108">
          <cell r="Y108" t="str">
            <v>CPGO</v>
          </cell>
          <cell r="AD108">
            <v>22.064117389999996</v>
          </cell>
          <cell r="AE108">
            <v>20.759314969999998</v>
          </cell>
          <cell r="AF108">
            <v>21.753326819999998</v>
          </cell>
          <cell r="AG108">
            <v>21.768717799999997</v>
          </cell>
          <cell r="AH108">
            <v>21.517144028301615</v>
          </cell>
          <cell r="AI108">
            <v>21.094681461323166</v>
          </cell>
          <cell r="AJ108">
            <v>22.144066508217179</v>
          </cell>
          <cell r="AK108">
            <v>21.585204022667295</v>
          </cell>
          <cell r="AL108">
            <v>21.875425124659216</v>
          </cell>
          <cell r="AM108">
            <v>22.427708997082274</v>
          </cell>
          <cell r="AN108">
            <v>21.339663044354477</v>
          </cell>
          <cell r="AO108">
            <v>21.144777232577773</v>
          </cell>
          <cell r="AP108">
            <v>21.68465150037273</v>
          </cell>
          <cell r="AQ108">
            <v>20.752946108924245</v>
          </cell>
          <cell r="AR108">
            <v>21.172565142529756</v>
          </cell>
          <cell r="AS108">
            <v>20.521164746168189</v>
          </cell>
          <cell r="AT108">
            <v>21.216471367327969</v>
          </cell>
          <cell r="AU108">
            <v>21.495003098137531</v>
          </cell>
          <cell r="AV108">
            <v>22.221026206104007</v>
          </cell>
          <cell r="AW108">
            <v>18.429216197063216</v>
          </cell>
          <cell r="AX108">
            <v>20.67821242495652</v>
          </cell>
          <cell r="AY108">
            <v>22.351398688646267</v>
          </cell>
          <cell r="AZ108">
            <v>21.907002550413889</v>
          </cell>
          <cell r="BA108">
            <v>21.323550027357697</v>
          </cell>
        </row>
        <row r="109">
          <cell r="Y109" t="str">
            <v>CPGE</v>
          </cell>
        </row>
        <row r="110">
          <cell r="Y110" t="str">
            <v>CPG</v>
          </cell>
          <cell r="AD110">
            <v>0</v>
          </cell>
          <cell r="AE110">
            <v>0.15340000000000001</v>
          </cell>
          <cell r="AF110">
            <v>0.1067</v>
          </cell>
          <cell r="AG110">
            <v>0.15530000000000002</v>
          </cell>
          <cell r="AH110">
            <v>0.3</v>
          </cell>
          <cell r="AI110">
            <v>0.3</v>
          </cell>
          <cell r="AJ110">
            <v>0.3</v>
          </cell>
          <cell r="AK110">
            <v>0.3</v>
          </cell>
          <cell r="AL110">
            <v>0.3</v>
          </cell>
          <cell r="AM110">
            <v>0.3</v>
          </cell>
          <cell r="AN110">
            <v>0.3</v>
          </cell>
          <cell r="AO110">
            <v>0.3</v>
          </cell>
          <cell r="AP110">
            <v>0.3</v>
          </cell>
          <cell r="AQ110">
            <v>0.3</v>
          </cell>
          <cell r="AR110">
            <v>0.3</v>
          </cell>
          <cell r="AS110">
            <v>0.3</v>
          </cell>
          <cell r="AT110">
            <v>0.3</v>
          </cell>
          <cell r="AU110">
            <v>0.3</v>
          </cell>
          <cell r="AV110">
            <v>0.3</v>
          </cell>
          <cell r="AW110">
            <v>0.3</v>
          </cell>
          <cell r="AX110">
            <v>0.3</v>
          </cell>
          <cell r="AY110">
            <v>0.3</v>
          </cell>
          <cell r="AZ110">
            <v>0.3</v>
          </cell>
          <cell r="BA110">
            <v>0.3</v>
          </cell>
        </row>
        <row r="111">
          <cell r="Y111" t="str">
            <v>CPGX</v>
          </cell>
          <cell r="AD111">
            <v>0</v>
          </cell>
          <cell r="AE111">
            <v>2.9979699999999995E-3</v>
          </cell>
          <cell r="AF111">
            <v>2.0575900000000002E-3</v>
          </cell>
          <cell r="AG111">
            <v>3.0599899999999998E-3</v>
          </cell>
          <cell r="AH111">
            <v>6.0246566673129737E-3</v>
          </cell>
          <cell r="AI111">
            <v>5.8798169448338426E-3</v>
          </cell>
          <cell r="AJ111">
            <v>6.0118100746162197E-3</v>
          </cell>
          <cell r="AK111">
            <v>6.0132368733562197E-3</v>
          </cell>
          <cell r="AL111">
            <v>6.4579228558521587E-3</v>
          </cell>
          <cell r="AM111">
            <v>6.2480465292121213E-3</v>
          </cell>
          <cell r="AN111">
            <v>6.272103024512486E-3</v>
          </cell>
          <cell r="AO111">
            <v>6.2575909100986453E-3</v>
          </cell>
          <cell r="AP111">
            <v>5.8952457244368095E-3</v>
          </cell>
          <cell r="AQ111">
            <v>5.9018230976532401E-3</v>
          </cell>
          <cell r="AR111">
            <v>5.8969147881531752E-3</v>
          </cell>
          <cell r="AS111">
            <v>5.9166515583401955E-3</v>
          </cell>
          <cell r="AT111">
            <v>5.9114401034430454E-3</v>
          </cell>
          <cell r="AU111">
            <v>5.9077205266291699E-3</v>
          </cell>
          <cell r="AV111">
            <v>5.9165479859588132E-3</v>
          </cell>
          <cell r="AW111">
            <v>5.9536946933841659E-3</v>
          </cell>
          <cell r="AX111">
            <v>5.9967082599755479E-3</v>
          </cell>
          <cell r="AY111">
            <v>6.0356134119393303E-3</v>
          </cell>
          <cell r="AZ111">
            <v>6.038454853274291E-3</v>
          </cell>
          <cell r="BA111">
            <v>6.0402128221656685E-3</v>
          </cell>
        </row>
        <row r="112">
          <cell r="Y112" t="str">
            <v>CPGV</v>
          </cell>
        </row>
        <row r="113">
          <cell r="Y113" t="str">
            <v>CTGP</v>
          </cell>
          <cell r="AD113">
            <v>8.2487556500000014</v>
          </cell>
          <cell r="AE113">
            <v>8.3883084199999995</v>
          </cell>
          <cell r="AF113">
            <v>8.5119813400000002</v>
          </cell>
          <cell r="AG113">
            <v>8.60616688</v>
          </cell>
          <cell r="AH113">
            <v>8.5227728487975991</v>
          </cell>
          <cell r="AI113">
            <v>8.5430908983473159</v>
          </cell>
          <cell r="AJ113">
            <v>8.544817405230603</v>
          </cell>
          <cell r="AK113">
            <v>8.586085503576232</v>
          </cell>
          <cell r="AL113">
            <v>8.7055297161927196</v>
          </cell>
          <cell r="AM113">
            <v>8.7071305331244009</v>
          </cell>
          <cell r="AN113">
            <v>8.6751707519871779</v>
          </cell>
          <cell r="AO113">
            <v>8.6710176474542795</v>
          </cell>
          <cell r="AP113">
            <v>8.7257160936780132</v>
          </cell>
          <cell r="AQ113">
            <v>8.6888834742188852</v>
          </cell>
          <cell r="AR113">
            <v>8.7376838999534048</v>
          </cell>
          <cell r="AS113">
            <v>8.7962185958670247</v>
          </cell>
          <cell r="AT113">
            <v>8.8625983628710703</v>
          </cell>
          <cell r="AU113">
            <v>8.9176296068705998</v>
          </cell>
          <cell r="AV113">
            <v>8.9917891506289642</v>
          </cell>
          <cell r="AW113">
            <v>8.9440958180903234</v>
          </cell>
          <cell r="AX113">
            <v>8.9890451700001517</v>
          </cell>
          <cell r="AY113">
            <v>9.0934880068314072</v>
          </cell>
          <cell r="AZ113">
            <v>9.1289024155237541</v>
          </cell>
          <cell r="BA113">
            <v>9.1561692271560968</v>
          </cell>
        </row>
        <row r="114">
          <cell r="Y114" t="str">
            <v>CTG</v>
          </cell>
          <cell r="AD114">
            <v>734.41190000000006</v>
          </cell>
          <cell r="AE114">
            <v>664.4751</v>
          </cell>
          <cell r="AF114">
            <v>626.02059999999994</v>
          </cell>
          <cell r="AG114">
            <v>690.35969999999998</v>
          </cell>
          <cell r="AH114">
            <v>604.5</v>
          </cell>
          <cell r="AI114">
            <v>533.79999999999995</v>
          </cell>
          <cell r="AJ114">
            <v>700</v>
          </cell>
          <cell r="AK114">
            <v>662.2</v>
          </cell>
          <cell r="AL114">
            <v>671</v>
          </cell>
          <cell r="AM114">
            <v>697.6</v>
          </cell>
          <cell r="AN114">
            <v>673.5</v>
          </cell>
          <cell r="AO114">
            <v>675.8</v>
          </cell>
          <cell r="AP114">
            <v>592.20000000000005</v>
          </cell>
          <cell r="AQ114">
            <v>485.7</v>
          </cell>
          <cell r="AR114">
            <v>573.79999999999995</v>
          </cell>
          <cell r="AS114">
            <v>620.29999999999995</v>
          </cell>
          <cell r="AT114">
            <v>700</v>
          </cell>
          <cell r="AU114">
            <v>677.5</v>
          </cell>
          <cell r="AV114">
            <v>657</v>
          </cell>
          <cell r="AW114">
            <v>526.79999999999995</v>
          </cell>
          <cell r="AX114">
            <v>677.5</v>
          </cell>
          <cell r="AY114">
            <v>657.1</v>
          </cell>
          <cell r="AZ114">
            <v>676.6</v>
          </cell>
          <cell r="BA114">
            <v>680.3</v>
          </cell>
        </row>
        <row r="115">
          <cell r="Y115" t="str">
            <v>CTGE</v>
          </cell>
          <cell r="AD115">
            <v>22.109024079999998</v>
          </cell>
          <cell r="AE115">
            <v>20.01947367</v>
          </cell>
          <cell r="AF115">
            <v>18.939158900000002</v>
          </cell>
          <cell r="AG115">
            <v>20.06934596</v>
          </cell>
          <cell r="AH115">
            <v>19.516106203715065</v>
          </cell>
          <cell r="AI115">
            <v>17.403668492406297</v>
          </cell>
          <cell r="AJ115">
            <v>23.033160227098801</v>
          </cell>
          <cell r="AK115">
            <v>21.976648436330251</v>
          </cell>
          <cell r="AL115">
            <v>22.115682612199528</v>
          </cell>
          <cell r="AM115">
            <v>22.965970854178657</v>
          </cell>
          <cell r="AN115">
            <v>22.185949793310428</v>
          </cell>
          <cell r="AO115">
            <v>22.357694385127143</v>
          </cell>
          <cell r="AP115">
            <v>20.049680011725236</v>
          </cell>
          <cell r="AQ115">
            <v>16.394710243391213</v>
          </cell>
          <cell r="AR115">
            <v>19.453480088241104</v>
          </cell>
          <cell r="AS115">
            <v>21.068008228529639</v>
          </cell>
          <cell r="AT115">
            <v>23.492658241022227</v>
          </cell>
          <cell r="AU115">
            <v>22.452862100645234</v>
          </cell>
          <cell r="AV115">
            <v>21.964135285685078</v>
          </cell>
          <cell r="AW115">
            <v>17.822447190428097</v>
          </cell>
          <cell r="AX115">
            <v>22.865625593276949</v>
          </cell>
          <cell r="AY115">
            <v>21.967488726300438</v>
          </cell>
          <cell r="AZ115">
            <v>22.427913503598329</v>
          </cell>
          <cell r="BA115">
            <v>22.632401206773039</v>
          </cell>
        </row>
        <row r="116">
          <cell r="Y116" t="str">
            <v>CTGO</v>
          </cell>
          <cell r="AD116">
            <v>30.357779729999997</v>
          </cell>
          <cell r="AE116">
            <v>28.407782089999998</v>
          </cell>
          <cell r="AF116">
            <v>27.451140240000001</v>
          </cell>
          <cell r="AG116">
            <v>28.67551284</v>
          </cell>
          <cell r="AH116">
            <v>28.038879052512662</v>
          </cell>
          <cell r="AI116">
            <v>25.946759390753613</v>
          </cell>
          <cell r="AJ116">
            <v>31.577977632329404</v>
          </cell>
          <cell r="AK116">
            <v>30.562733939906483</v>
          </cell>
          <cell r="AL116">
            <v>30.821212328392249</v>
          </cell>
          <cell r="AM116">
            <v>31.673101387303056</v>
          </cell>
          <cell r="AN116">
            <v>30.861120545297606</v>
          </cell>
          <cell r="AO116">
            <v>31.028712032581424</v>
          </cell>
          <cell r="AP116">
            <v>28.775396105403249</v>
          </cell>
          <cell r="AQ116">
            <v>25.0835937176101</v>
          </cell>
          <cell r="AR116">
            <v>28.191163988194511</v>
          </cell>
          <cell r="AS116">
            <v>29.864226824396663</v>
          </cell>
          <cell r="AT116">
            <v>32.355256603893295</v>
          </cell>
          <cell r="AU116">
            <v>31.370491707515832</v>
          </cell>
          <cell r="AV116">
            <v>30.955924436314042</v>
          </cell>
          <cell r="AW116">
            <v>26.766543008518418</v>
          </cell>
          <cell r="AX116">
            <v>31.854670763277099</v>
          </cell>
          <cell r="AY116">
            <v>31.060976733131845</v>
          </cell>
          <cell r="AZ116">
            <v>31.556815919122084</v>
          </cell>
          <cell r="BA116">
            <v>31.788570433929138</v>
          </cell>
        </row>
        <row r="117">
          <cell r="Y117" t="str">
            <v>AGC</v>
          </cell>
        </row>
        <row r="118">
          <cell r="Y118" t="str">
            <v>CTG</v>
          </cell>
          <cell r="AD118">
            <v>2.9000000000000001E-2</v>
          </cell>
          <cell r="AE118">
            <v>0</v>
          </cell>
          <cell r="AF118">
            <v>0.18440000000000001</v>
          </cell>
          <cell r="AG118">
            <v>6.4200000000000007E-2</v>
          </cell>
          <cell r="AH118">
            <v>0.3</v>
          </cell>
          <cell r="AI118">
            <v>0.3</v>
          </cell>
          <cell r="AJ118">
            <v>0.3</v>
          </cell>
          <cell r="AK118">
            <v>0.3</v>
          </cell>
          <cell r="AL118">
            <v>0.3</v>
          </cell>
          <cell r="AM118">
            <v>0.3</v>
          </cell>
          <cell r="AN118">
            <v>0.3</v>
          </cell>
          <cell r="AO118">
            <v>0.3</v>
          </cell>
          <cell r="AP118">
            <v>0.3</v>
          </cell>
          <cell r="AQ118">
            <v>0.3</v>
          </cell>
          <cell r="AR118">
            <v>0.3</v>
          </cell>
          <cell r="AS118">
            <v>0.3</v>
          </cell>
          <cell r="AT118">
            <v>0.3</v>
          </cell>
          <cell r="AU118">
            <v>0.3</v>
          </cell>
          <cell r="AV118">
            <v>0.3</v>
          </cell>
          <cell r="AW118">
            <v>0.3</v>
          </cell>
          <cell r="AX118">
            <v>0.3</v>
          </cell>
          <cell r="AY118">
            <v>0.3</v>
          </cell>
          <cell r="AZ118">
            <v>0.3</v>
          </cell>
          <cell r="BA118">
            <v>0.3</v>
          </cell>
        </row>
        <row r="119">
          <cell r="Y119" t="str">
            <v>CTGV</v>
          </cell>
          <cell r="AD119">
            <v>7.2195000000000007E-4</v>
          </cell>
          <cell r="AE119">
            <v>0</v>
          </cell>
          <cell r="AF119">
            <v>5.2242199999999999E-3</v>
          </cell>
          <cell r="AG119">
            <v>1.6488499999999999E-3</v>
          </cell>
          <cell r="AH119">
            <v>9.6854125080471799E-3</v>
          </cell>
          <cell r="AI119">
            <v>9.7810051474745037E-3</v>
          </cell>
          <cell r="AJ119">
            <v>9.8713543830423432E-3</v>
          </cell>
          <cell r="AK119">
            <v>9.956198325126963E-3</v>
          </cell>
          <cell r="AL119">
            <v>9.8877865628313848E-3</v>
          </cell>
          <cell r="AM119">
            <v>9.8764209521983899E-3</v>
          </cell>
          <cell r="AN119">
            <v>9.8823829814300365E-3</v>
          </cell>
          <cell r="AO119">
            <v>9.9249901088164279E-3</v>
          </cell>
          <cell r="AP119">
            <v>1.0156879438563948E-2</v>
          </cell>
          <cell r="AQ119">
            <v>1.0126442398635711E-2</v>
          </cell>
          <cell r="AR119">
            <v>1.0170867944357497E-2</v>
          </cell>
          <cell r="AS119">
            <v>1.0189267239334018E-2</v>
          </cell>
          <cell r="AT119">
            <v>1.006828210329524E-2</v>
          </cell>
          <cell r="AU119">
            <v>9.9422267604333137E-3</v>
          </cell>
          <cell r="AV119">
            <v>1.0029285518577661E-2</v>
          </cell>
          <cell r="AW119">
            <v>1.0149457397738095E-2</v>
          </cell>
          <cell r="AX119">
            <v>1.0125000262705658E-2</v>
          </cell>
          <cell r="AY119">
            <v>1.00292902418051E-2</v>
          </cell>
          <cell r="AZ119">
            <v>9.9443896705283755E-3</v>
          </cell>
          <cell r="BA119">
            <v>9.9804797325178767E-3</v>
          </cell>
        </row>
        <row r="121">
          <cell r="Y121" t="str">
            <v>AGC</v>
          </cell>
        </row>
      </sheetData>
      <sheetData sheetId="11"/>
      <sheetData sheetId="1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obilizado a Remunerar (2)"/>
      <sheetName val="Folha1"/>
      <sheetName val="SAP.AEE"/>
      <sheetName val="SAP.GGS"/>
      <sheetName val="SAP.TEE"/>
      <sheetName val="2700"/>
      <sheetName val="2701"/>
      <sheetName val="2702"/>
      <sheetName val="2703"/>
      <sheetName val="Energias_URT"/>
      <sheetName val="Encargos Fixos"/>
      <sheetName val="Encargos Variáveis"/>
      <sheetName val="Energias e Combustíveis"/>
      <sheetName val="cmg"/>
      <sheetName val="Balanço Energético"/>
      <sheetName val="Resumo_mensal"/>
      <sheetName val="Resumo_anual"/>
      <sheetName val="Dados_Doc_Tarifas"/>
      <sheetName val="Imobilizado a Remunerar"/>
      <sheetName val="DesvComb"/>
      <sheetName val="Fact AEE"/>
      <sheetName val="Fact GGSTEE"/>
      <sheetName val="JurosDesvios"/>
      <sheetName val="Facturação AEE (Desvios Comb)"/>
      <sheetName val="Sobrecusto"/>
      <sheetName val="DR GGS"/>
      <sheetName val="DR TEE"/>
      <sheetName val="DR AEE"/>
    </sheetNames>
    <sheetDataSet>
      <sheetData sheetId="0" refreshError="1"/>
      <sheetData sheetId="1">
        <row r="2">
          <cell r="A2">
            <v>1</v>
          </cell>
        </row>
      </sheetData>
      <sheetData sheetId="2">
        <row r="1">
          <cell r="C1">
            <v>1</v>
          </cell>
          <cell r="D1">
            <v>2</v>
          </cell>
          <cell r="E1">
            <v>3</v>
          </cell>
          <cell r="F1">
            <v>4</v>
          </cell>
          <cell r="G1">
            <v>5</v>
          </cell>
          <cell r="H1">
            <v>6</v>
          </cell>
          <cell r="I1">
            <v>7</v>
          </cell>
          <cell r="J1">
            <v>8</v>
          </cell>
          <cell r="K1">
            <v>9</v>
          </cell>
          <cell r="L1">
            <v>10</v>
          </cell>
          <cell r="M1">
            <v>11</v>
          </cell>
          <cell r="N1">
            <v>12</v>
          </cell>
        </row>
        <row r="2">
          <cell r="A2">
            <v>6100000001</v>
          </cell>
          <cell r="C2">
            <v>0</v>
          </cell>
          <cell r="D2">
            <v>0</v>
          </cell>
          <cell r="E2">
            <v>0</v>
          </cell>
          <cell r="F2">
            <v>0</v>
          </cell>
          <cell r="G2">
            <v>0</v>
          </cell>
          <cell r="H2">
            <v>0</v>
          </cell>
          <cell r="I2">
            <v>0</v>
          </cell>
          <cell r="J2">
            <v>0</v>
          </cell>
          <cell r="K2">
            <v>0</v>
          </cell>
          <cell r="L2">
            <v>0</v>
          </cell>
          <cell r="M2">
            <v>0</v>
          </cell>
          <cell r="N2">
            <v>0</v>
          </cell>
        </row>
        <row r="3">
          <cell r="A3">
            <v>6130056000</v>
          </cell>
          <cell r="C3">
            <v>44249665.9799999</v>
          </cell>
          <cell r="D3">
            <v>44080459.379999995</v>
          </cell>
          <cell r="E3">
            <v>44809806.390000105</v>
          </cell>
          <cell r="F3">
            <v>0</v>
          </cell>
          <cell r="G3">
            <v>0</v>
          </cell>
          <cell r="H3">
            <v>0</v>
          </cell>
          <cell r="I3">
            <v>0</v>
          </cell>
          <cell r="J3">
            <v>0</v>
          </cell>
          <cell r="K3">
            <v>0</v>
          </cell>
          <cell r="L3">
            <v>0</v>
          </cell>
          <cell r="M3">
            <v>0</v>
          </cell>
          <cell r="N3">
            <v>0</v>
          </cell>
        </row>
        <row r="4">
          <cell r="A4">
            <v>6130058000</v>
          </cell>
          <cell r="C4">
            <v>49429081.530000001</v>
          </cell>
          <cell r="D4">
            <v>49178836.75</v>
          </cell>
          <cell r="E4">
            <v>49304247.520000011</v>
          </cell>
          <cell r="F4">
            <v>0</v>
          </cell>
          <cell r="G4">
            <v>0</v>
          </cell>
          <cell r="H4">
            <v>0</v>
          </cell>
          <cell r="I4">
            <v>0</v>
          </cell>
          <cell r="J4">
            <v>0</v>
          </cell>
          <cell r="K4">
            <v>0</v>
          </cell>
          <cell r="L4">
            <v>0</v>
          </cell>
          <cell r="M4">
            <v>0</v>
          </cell>
          <cell r="N4">
            <v>0</v>
          </cell>
        </row>
        <row r="5">
          <cell r="A5">
            <v>6130058001</v>
          </cell>
          <cell r="C5">
            <v>-41566.489999999903</v>
          </cell>
          <cell r="D5">
            <v>-41566.489999999991</v>
          </cell>
          <cell r="E5">
            <v>-41566.490000000107</v>
          </cell>
          <cell r="F5">
            <v>0</v>
          </cell>
          <cell r="G5">
            <v>0</v>
          </cell>
          <cell r="H5">
            <v>0</v>
          </cell>
          <cell r="I5">
            <v>0</v>
          </cell>
          <cell r="J5">
            <v>0</v>
          </cell>
          <cell r="K5">
            <v>0</v>
          </cell>
          <cell r="L5">
            <v>0</v>
          </cell>
          <cell r="M5">
            <v>0</v>
          </cell>
          <cell r="N5">
            <v>0</v>
          </cell>
        </row>
        <row r="6">
          <cell r="A6">
            <v>6130059000</v>
          </cell>
          <cell r="C6">
            <v>83665533.409999907</v>
          </cell>
          <cell r="D6">
            <v>79426385.220000088</v>
          </cell>
          <cell r="E6">
            <v>31969685.870000005</v>
          </cell>
          <cell r="F6">
            <v>0</v>
          </cell>
          <cell r="G6">
            <v>0</v>
          </cell>
          <cell r="H6">
            <v>0</v>
          </cell>
          <cell r="I6">
            <v>0</v>
          </cell>
          <cell r="J6">
            <v>0</v>
          </cell>
          <cell r="K6">
            <v>0</v>
          </cell>
          <cell r="L6">
            <v>0</v>
          </cell>
          <cell r="M6">
            <v>0</v>
          </cell>
          <cell r="N6">
            <v>0</v>
          </cell>
        </row>
        <row r="7">
          <cell r="A7">
            <v>6130059001</v>
          </cell>
          <cell r="C7">
            <v>0</v>
          </cell>
          <cell r="D7">
            <v>-149631.829999999</v>
          </cell>
          <cell r="E7">
            <v>-3978.2600000009988</v>
          </cell>
          <cell r="F7">
            <v>0</v>
          </cell>
          <cell r="G7">
            <v>0</v>
          </cell>
          <cell r="H7">
            <v>0</v>
          </cell>
          <cell r="I7">
            <v>0</v>
          </cell>
          <cell r="J7">
            <v>0</v>
          </cell>
          <cell r="K7">
            <v>0</v>
          </cell>
          <cell r="L7">
            <v>0</v>
          </cell>
          <cell r="M7">
            <v>0</v>
          </cell>
          <cell r="N7">
            <v>0</v>
          </cell>
        </row>
        <row r="8">
          <cell r="A8">
            <v>6130060000</v>
          </cell>
          <cell r="C8">
            <v>0</v>
          </cell>
          <cell r="D8">
            <v>0</v>
          </cell>
          <cell r="E8">
            <v>0</v>
          </cell>
          <cell r="F8">
            <v>0</v>
          </cell>
          <cell r="G8">
            <v>0</v>
          </cell>
          <cell r="H8">
            <v>0</v>
          </cell>
          <cell r="I8">
            <v>0</v>
          </cell>
          <cell r="J8">
            <v>0</v>
          </cell>
          <cell r="K8">
            <v>0</v>
          </cell>
          <cell r="L8">
            <v>0</v>
          </cell>
          <cell r="M8">
            <v>0</v>
          </cell>
          <cell r="N8">
            <v>0</v>
          </cell>
        </row>
        <row r="9">
          <cell r="A9">
            <v>6130061000</v>
          </cell>
          <cell r="C9">
            <v>0</v>
          </cell>
          <cell r="D9">
            <v>0</v>
          </cell>
          <cell r="E9">
            <v>0</v>
          </cell>
          <cell r="F9">
            <v>0</v>
          </cell>
          <cell r="G9">
            <v>0</v>
          </cell>
          <cell r="H9">
            <v>0</v>
          </cell>
          <cell r="I9">
            <v>0</v>
          </cell>
          <cell r="J9">
            <v>0</v>
          </cell>
          <cell r="K9">
            <v>0</v>
          </cell>
          <cell r="L9">
            <v>0</v>
          </cell>
          <cell r="M9">
            <v>0</v>
          </cell>
          <cell r="N9">
            <v>0</v>
          </cell>
        </row>
        <row r="10">
          <cell r="A10">
            <v>6130062000</v>
          </cell>
          <cell r="C10">
            <v>0</v>
          </cell>
          <cell r="D10">
            <v>0</v>
          </cell>
          <cell r="E10">
            <v>0</v>
          </cell>
          <cell r="F10">
            <v>0</v>
          </cell>
          <cell r="G10">
            <v>0</v>
          </cell>
          <cell r="H10">
            <v>0</v>
          </cell>
          <cell r="I10">
            <v>0</v>
          </cell>
          <cell r="J10">
            <v>0</v>
          </cell>
          <cell r="K10">
            <v>0</v>
          </cell>
          <cell r="L10">
            <v>0</v>
          </cell>
          <cell r="M10">
            <v>0</v>
          </cell>
          <cell r="N10">
            <v>0</v>
          </cell>
        </row>
        <row r="11">
          <cell r="A11">
            <v>6130063000</v>
          </cell>
          <cell r="C11">
            <v>0</v>
          </cell>
          <cell r="D11">
            <v>0</v>
          </cell>
          <cell r="E11">
            <v>0</v>
          </cell>
          <cell r="F11">
            <v>0</v>
          </cell>
          <cell r="G11">
            <v>0</v>
          </cell>
          <cell r="H11">
            <v>0</v>
          </cell>
          <cell r="I11">
            <v>0</v>
          </cell>
          <cell r="J11">
            <v>0</v>
          </cell>
          <cell r="K11">
            <v>0</v>
          </cell>
          <cell r="L11">
            <v>0</v>
          </cell>
          <cell r="M11">
            <v>0</v>
          </cell>
          <cell r="N11">
            <v>0</v>
          </cell>
        </row>
        <row r="12">
          <cell r="A12">
            <v>6130064000</v>
          </cell>
          <cell r="C12">
            <v>0</v>
          </cell>
          <cell r="D12">
            <v>0</v>
          </cell>
          <cell r="E12">
            <v>0</v>
          </cell>
          <cell r="F12">
            <v>0</v>
          </cell>
          <cell r="G12">
            <v>0</v>
          </cell>
          <cell r="H12">
            <v>0</v>
          </cell>
          <cell r="I12">
            <v>0</v>
          </cell>
          <cell r="J12">
            <v>0</v>
          </cell>
          <cell r="K12">
            <v>0</v>
          </cell>
          <cell r="L12">
            <v>0</v>
          </cell>
          <cell r="M12">
            <v>0</v>
          </cell>
          <cell r="N12">
            <v>0</v>
          </cell>
        </row>
        <row r="13">
          <cell r="A13">
            <v>6130065000</v>
          </cell>
          <cell r="C13">
            <v>1027164.21</v>
          </cell>
          <cell r="D13">
            <v>954815.94999998994</v>
          </cell>
          <cell r="E13">
            <v>538417.2200000002</v>
          </cell>
          <cell r="F13">
            <v>0</v>
          </cell>
          <cell r="G13">
            <v>0</v>
          </cell>
          <cell r="H13">
            <v>0</v>
          </cell>
          <cell r="I13">
            <v>0</v>
          </cell>
          <cell r="J13">
            <v>0</v>
          </cell>
          <cell r="K13">
            <v>0</v>
          </cell>
          <cell r="L13">
            <v>0</v>
          </cell>
          <cell r="M13">
            <v>0</v>
          </cell>
          <cell r="N13">
            <v>0</v>
          </cell>
        </row>
        <row r="14">
          <cell r="A14">
            <v>6130066000</v>
          </cell>
          <cell r="C14">
            <v>86620.229999999894</v>
          </cell>
          <cell r="D14">
            <v>86620.229999999108</v>
          </cell>
          <cell r="E14">
            <v>86620.230000001</v>
          </cell>
          <cell r="F14">
            <v>0</v>
          </cell>
          <cell r="G14">
            <v>0</v>
          </cell>
          <cell r="H14">
            <v>0</v>
          </cell>
          <cell r="I14">
            <v>0</v>
          </cell>
          <cell r="J14">
            <v>0</v>
          </cell>
          <cell r="K14">
            <v>0</v>
          </cell>
          <cell r="L14">
            <v>0</v>
          </cell>
          <cell r="M14">
            <v>0</v>
          </cell>
          <cell r="N14">
            <v>0</v>
          </cell>
        </row>
        <row r="15">
          <cell r="A15">
            <v>6130067000</v>
          </cell>
          <cell r="C15">
            <v>0</v>
          </cell>
          <cell r="D15">
            <v>0</v>
          </cell>
          <cell r="E15">
            <v>0</v>
          </cell>
          <cell r="F15">
            <v>0</v>
          </cell>
          <cell r="G15">
            <v>0</v>
          </cell>
          <cell r="H15">
            <v>0</v>
          </cell>
          <cell r="I15">
            <v>0</v>
          </cell>
          <cell r="J15">
            <v>0</v>
          </cell>
          <cell r="K15">
            <v>0</v>
          </cell>
          <cell r="L15">
            <v>0</v>
          </cell>
          <cell r="M15">
            <v>0</v>
          </cell>
          <cell r="N15">
            <v>0</v>
          </cell>
        </row>
        <row r="16">
          <cell r="A16">
            <v>6130068000</v>
          </cell>
          <cell r="C16">
            <v>0</v>
          </cell>
          <cell r="D16">
            <v>0</v>
          </cell>
          <cell r="E16">
            <v>12139893.529999901</v>
          </cell>
          <cell r="F16">
            <v>0</v>
          </cell>
          <cell r="G16">
            <v>0</v>
          </cell>
          <cell r="H16">
            <v>0</v>
          </cell>
          <cell r="I16">
            <v>0</v>
          </cell>
          <cell r="J16">
            <v>0</v>
          </cell>
          <cell r="K16">
            <v>0</v>
          </cell>
          <cell r="L16">
            <v>0</v>
          </cell>
          <cell r="M16">
            <v>0</v>
          </cell>
          <cell r="N16">
            <v>0</v>
          </cell>
        </row>
        <row r="17">
          <cell r="A17">
            <v>6130069000</v>
          </cell>
          <cell r="C17">
            <v>35452845.579999901</v>
          </cell>
          <cell r="D17">
            <v>33036262.859999992</v>
          </cell>
          <cell r="E17">
            <v>31627895.159999102</v>
          </cell>
          <cell r="F17">
            <v>0</v>
          </cell>
          <cell r="G17">
            <v>0</v>
          </cell>
          <cell r="H17">
            <v>0</v>
          </cell>
          <cell r="I17">
            <v>0</v>
          </cell>
          <cell r="J17">
            <v>0</v>
          </cell>
          <cell r="K17">
            <v>0</v>
          </cell>
          <cell r="L17">
            <v>0</v>
          </cell>
          <cell r="M17">
            <v>0</v>
          </cell>
          <cell r="N17">
            <v>0</v>
          </cell>
        </row>
        <row r="18">
          <cell r="A18">
            <v>6130070000</v>
          </cell>
          <cell r="C18">
            <v>4097972.66</v>
          </cell>
          <cell r="D18">
            <v>2698159.74</v>
          </cell>
          <cell r="E18">
            <v>3348133.3899999</v>
          </cell>
          <cell r="F18">
            <v>0</v>
          </cell>
          <cell r="G18">
            <v>0</v>
          </cell>
          <cell r="H18">
            <v>0</v>
          </cell>
          <cell r="I18">
            <v>0</v>
          </cell>
          <cell r="J18">
            <v>0</v>
          </cell>
          <cell r="K18">
            <v>0</v>
          </cell>
          <cell r="L18">
            <v>0</v>
          </cell>
          <cell r="M18">
            <v>0</v>
          </cell>
          <cell r="N18">
            <v>0</v>
          </cell>
        </row>
        <row r="19">
          <cell r="A19">
            <v>6130071000</v>
          </cell>
          <cell r="C19">
            <v>5814460.7999999896</v>
          </cell>
          <cell r="D19">
            <v>3644735.290000001</v>
          </cell>
          <cell r="E19">
            <v>13901981.809999911</v>
          </cell>
          <cell r="F19">
            <v>0</v>
          </cell>
          <cell r="G19">
            <v>0</v>
          </cell>
          <cell r="H19">
            <v>0</v>
          </cell>
          <cell r="I19">
            <v>0</v>
          </cell>
          <cell r="J19">
            <v>0</v>
          </cell>
          <cell r="K19">
            <v>0</v>
          </cell>
          <cell r="L19">
            <v>0</v>
          </cell>
          <cell r="M19">
            <v>0</v>
          </cell>
          <cell r="N19">
            <v>0</v>
          </cell>
        </row>
        <row r="20">
          <cell r="A20">
            <v>6130072000</v>
          </cell>
          <cell r="C20">
            <v>16821563.32</v>
          </cell>
          <cell r="D20">
            <v>17546964.329999901</v>
          </cell>
          <cell r="E20">
            <v>25002518.350000098</v>
          </cell>
          <cell r="F20">
            <v>0</v>
          </cell>
          <cell r="G20">
            <v>0</v>
          </cell>
          <cell r="H20">
            <v>0</v>
          </cell>
          <cell r="I20">
            <v>0</v>
          </cell>
          <cell r="J20">
            <v>0</v>
          </cell>
          <cell r="K20">
            <v>0</v>
          </cell>
          <cell r="L20">
            <v>0</v>
          </cell>
          <cell r="M20">
            <v>0</v>
          </cell>
          <cell r="N20">
            <v>0</v>
          </cell>
        </row>
        <row r="21">
          <cell r="A21">
            <v>6130073000</v>
          </cell>
          <cell r="C21">
            <v>2376255.1499999901</v>
          </cell>
          <cell r="D21">
            <v>-438962.25000000023</v>
          </cell>
          <cell r="E21">
            <v>4981677.41</v>
          </cell>
          <cell r="F21">
            <v>0</v>
          </cell>
          <cell r="G21">
            <v>0</v>
          </cell>
          <cell r="H21">
            <v>0</v>
          </cell>
          <cell r="I21">
            <v>0</v>
          </cell>
          <cell r="J21">
            <v>0</v>
          </cell>
          <cell r="K21">
            <v>0</v>
          </cell>
          <cell r="L21">
            <v>0</v>
          </cell>
          <cell r="M21">
            <v>0</v>
          </cell>
          <cell r="N21">
            <v>0</v>
          </cell>
        </row>
        <row r="22">
          <cell r="A22">
            <v>6130074000</v>
          </cell>
          <cell r="C22">
            <v>1561.96</v>
          </cell>
          <cell r="D22">
            <v>523.98999999998978</v>
          </cell>
          <cell r="E22">
            <v>1989.7600000000102</v>
          </cell>
          <cell r="F22">
            <v>0</v>
          </cell>
          <cell r="G22">
            <v>0</v>
          </cell>
          <cell r="H22">
            <v>0</v>
          </cell>
          <cell r="I22">
            <v>0</v>
          </cell>
          <cell r="J22">
            <v>0</v>
          </cell>
          <cell r="K22">
            <v>0</v>
          </cell>
          <cell r="L22">
            <v>0</v>
          </cell>
          <cell r="M22">
            <v>0</v>
          </cell>
          <cell r="N22">
            <v>0</v>
          </cell>
        </row>
        <row r="23">
          <cell r="A23">
            <v>6130075000</v>
          </cell>
          <cell r="C23">
            <v>18280808.18</v>
          </cell>
          <cell r="D23">
            <v>18664797.4799999</v>
          </cell>
          <cell r="E23">
            <v>13815958.8400001</v>
          </cell>
          <cell r="F23">
            <v>0</v>
          </cell>
          <cell r="G23">
            <v>0</v>
          </cell>
          <cell r="H23">
            <v>0</v>
          </cell>
          <cell r="I23">
            <v>0</v>
          </cell>
          <cell r="J23">
            <v>0</v>
          </cell>
          <cell r="K23">
            <v>0</v>
          </cell>
          <cell r="L23">
            <v>0</v>
          </cell>
          <cell r="M23">
            <v>0</v>
          </cell>
          <cell r="N23">
            <v>0</v>
          </cell>
        </row>
        <row r="24">
          <cell r="A24">
            <v>6130076000</v>
          </cell>
          <cell r="C24">
            <v>0</v>
          </cell>
          <cell r="D24">
            <v>0</v>
          </cell>
          <cell r="E24">
            <v>0</v>
          </cell>
          <cell r="F24">
            <v>0</v>
          </cell>
          <cell r="G24">
            <v>0</v>
          </cell>
          <cell r="H24">
            <v>0</v>
          </cell>
          <cell r="I24">
            <v>0</v>
          </cell>
          <cell r="J24">
            <v>0</v>
          </cell>
          <cell r="K24">
            <v>0</v>
          </cell>
          <cell r="L24">
            <v>0</v>
          </cell>
          <cell r="M24">
            <v>0</v>
          </cell>
          <cell r="N24">
            <v>0</v>
          </cell>
        </row>
        <row r="25">
          <cell r="A25">
            <v>6130076001</v>
          </cell>
          <cell r="C25">
            <v>0</v>
          </cell>
          <cell r="D25">
            <v>384776.989999999</v>
          </cell>
          <cell r="E25">
            <v>0</v>
          </cell>
          <cell r="F25">
            <v>0</v>
          </cell>
          <cell r="G25">
            <v>0</v>
          </cell>
          <cell r="H25">
            <v>0</v>
          </cell>
          <cell r="I25">
            <v>0</v>
          </cell>
          <cell r="J25">
            <v>0</v>
          </cell>
          <cell r="K25">
            <v>0</v>
          </cell>
          <cell r="L25">
            <v>0</v>
          </cell>
          <cell r="M25">
            <v>0</v>
          </cell>
          <cell r="N25">
            <v>0</v>
          </cell>
        </row>
        <row r="26">
          <cell r="A26">
            <v>6130077000</v>
          </cell>
          <cell r="C26">
            <v>685714</v>
          </cell>
          <cell r="D26">
            <v>256002.85999999905</v>
          </cell>
          <cell r="E26">
            <v>458564.76000000106</v>
          </cell>
          <cell r="F26">
            <v>0</v>
          </cell>
          <cell r="G26">
            <v>0</v>
          </cell>
          <cell r="H26">
            <v>0</v>
          </cell>
          <cell r="I26">
            <v>0</v>
          </cell>
          <cell r="J26">
            <v>0</v>
          </cell>
          <cell r="K26">
            <v>0</v>
          </cell>
          <cell r="L26">
            <v>0</v>
          </cell>
          <cell r="M26">
            <v>0</v>
          </cell>
          <cell r="N26">
            <v>0</v>
          </cell>
        </row>
        <row r="27">
          <cell r="A27">
            <v>6130078000</v>
          </cell>
          <cell r="C27">
            <v>0</v>
          </cell>
          <cell r="D27">
            <v>0</v>
          </cell>
          <cell r="E27">
            <v>0</v>
          </cell>
          <cell r="F27">
            <v>0</v>
          </cell>
          <cell r="G27">
            <v>0</v>
          </cell>
          <cell r="H27">
            <v>0</v>
          </cell>
          <cell r="I27">
            <v>0</v>
          </cell>
          <cell r="J27">
            <v>0</v>
          </cell>
          <cell r="K27">
            <v>0</v>
          </cell>
          <cell r="L27">
            <v>0</v>
          </cell>
          <cell r="M27">
            <v>0</v>
          </cell>
          <cell r="N27">
            <v>0</v>
          </cell>
        </row>
        <row r="28">
          <cell r="A28">
            <v>6130079000</v>
          </cell>
          <cell r="C28">
            <v>0</v>
          </cell>
          <cell r="D28">
            <v>0</v>
          </cell>
          <cell r="E28">
            <v>0</v>
          </cell>
          <cell r="F28">
            <v>0</v>
          </cell>
          <cell r="G28">
            <v>0</v>
          </cell>
          <cell r="H28">
            <v>0</v>
          </cell>
          <cell r="I28">
            <v>0</v>
          </cell>
          <cell r="J28">
            <v>0</v>
          </cell>
          <cell r="K28">
            <v>0</v>
          </cell>
          <cell r="L28">
            <v>0</v>
          </cell>
          <cell r="M28">
            <v>0</v>
          </cell>
          <cell r="N28">
            <v>0</v>
          </cell>
        </row>
        <row r="29">
          <cell r="A29">
            <v>6130080000</v>
          </cell>
          <cell r="C29">
            <v>0</v>
          </cell>
          <cell r="D29">
            <v>0</v>
          </cell>
          <cell r="E29">
            <v>0</v>
          </cell>
          <cell r="F29">
            <v>0</v>
          </cell>
          <cell r="G29">
            <v>0</v>
          </cell>
          <cell r="H29">
            <v>0</v>
          </cell>
          <cell r="I29">
            <v>0</v>
          </cell>
          <cell r="J29">
            <v>0</v>
          </cell>
          <cell r="K29">
            <v>0</v>
          </cell>
          <cell r="L29">
            <v>0</v>
          </cell>
          <cell r="M29">
            <v>0</v>
          </cell>
          <cell r="N29">
            <v>0</v>
          </cell>
        </row>
        <row r="30">
          <cell r="A30">
            <v>6130091000</v>
          </cell>
          <cell r="C30">
            <v>25294.2</v>
          </cell>
          <cell r="D30">
            <v>396012.33</v>
          </cell>
          <cell r="E30">
            <v>51251.099999999977</v>
          </cell>
          <cell r="F30">
            <v>0</v>
          </cell>
          <cell r="G30">
            <v>0</v>
          </cell>
          <cell r="H30">
            <v>0</v>
          </cell>
          <cell r="I30">
            <v>0</v>
          </cell>
          <cell r="J30">
            <v>0</v>
          </cell>
          <cell r="K30">
            <v>0</v>
          </cell>
          <cell r="L30">
            <v>0</v>
          </cell>
          <cell r="M30">
            <v>0</v>
          </cell>
          <cell r="N30">
            <v>0</v>
          </cell>
        </row>
        <row r="31">
          <cell r="A31">
            <v>6130091001</v>
          </cell>
          <cell r="C31">
            <v>0</v>
          </cell>
          <cell r="D31">
            <v>0</v>
          </cell>
          <cell r="E31">
            <v>0</v>
          </cell>
          <cell r="F31">
            <v>0</v>
          </cell>
          <cell r="G31">
            <v>0</v>
          </cell>
          <cell r="H31">
            <v>0</v>
          </cell>
          <cell r="I31">
            <v>0</v>
          </cell>
          <cell r="J31">
            <v>0</v>
          </cell>
          <cell r="K31">
            <v>0</v>
          </cell>
          <cell r="L31">
            <v>0</v>
          </cell>
          <cell r="M31">
            <v>0</v>
          </cell>
          <cell r="N31">
            <v>0</v>
          </cell>
        </row>
        <row r="32">
          <cell r="A32">
            <v>6130092000</v>
          </cell>
          <cell r="C32">
            <v>114187.8</v>
          </cell>
          <cell r="D32">
            <v>840994.549999999</v>
          </cell>
          <cell r="E32">
            <v>339104.82999999088</v>
          </cell>
          <cell r="F32">
            <v>0</v>
          </cell>
          <cell r="G32">
            <v>0</v>
          </cell>
          <cell r="H32">
            <v>0</v>
          </cell>
          <cell r="I32">
            <v>0</v>
          </cell>
          <cell r="J32">
            <v>0</v>
          </cell>
          <cell r="K32">
            <v>0</v>
          </cell>
          <cell r="L32">
            <v>0</v>
          </cell>
          <cell r="M32">
            <v>0</v>
          </cell>
          <cell r="N32">
            <v>0</v>
          </cell>
        </row>
        <row r="33">
          <cell r="A33">
            <v>6130097100</v>
          </cell>
          <cell r="C33">
            <v>-937654</v>
          </cell>
          <cell r="D33">
            <v>-933459</v>
          </cell>
          <cell r="E33">
            <v>-942007</v>
          </cell>
          <cell r="F33">
            <v>0</v>
          </cell>
          <cell r="G33">
            <v>0</v>
          </cell>
          <cell r="H33">
            <v>0</v>
          </cell>
          <cell r="I33">
            <v>0</v>
          </cell>
          <cell r="J33">
            <v>0</v>
          </cell>
          <cell r="K33">
            <v>0</v>
          </cell>
          <cell r="L33">
            <v>0</v>
          </cell>
          <cell r="M33">
            <v>0</v>
          </cell>
          <cell r="N33">
            <v>0</v>
          </cell>
        </row>
        <row r="34">
          <cell r="A34">
            <v>6130097200</v>
          </cell>
          <cell r="C34">
            <v>-7888668</v>
          </cell>
          <cell r="D34">
            <v>-10512649</v>
          </cell>
          <cell r="E34">
            <v>-15741235</v>
          </cell>
          <cell r="F34">
            <v>0</v>
          </cell>
          <cell r="G34">
            <v>0</v>
          </cell>
          <cell r="H34">
            <v>0</v>
          </cell>
          <cell r="I34">
            <v>0</v>
          </cell>
          <cell r="J34">
            <v>0</v>
          </cell>
          <cell r="K34">
            <v>0</v>
          </cell>
          <cell r="L34">
            <v>0</v>
          </cell>
          <cell r="M34">
            <v>0</v>
          </cell>
          <cell r="N34">
            <v>0</v>
          </cell>
        </row>
        <row r="35">
          <cell r="A35">
            <v>6130097300</v>
          </cell>
          <cell r="C35">
            <v>-6068763</v>
          </cell>
          <cell r="D35">
            <v>-6043173</v>
          </cell>
          <cell r="E35">
            <v>-6201371</v>
          </cell>
          <cell r="F35">
            <v>0</v>
          </cell>
          <cell r="G35">
            <v>0</v>
          </cell>
          <cell r="H35">
            <v>0</v>
          </cell>
          <cell r="I35">
            <v>0</v>
          </cell>
          <cell r="J35">
            <v>0</v>
          </cell>
          <cell r="K35">
            <v>0</v>
          </cell>
          <cell r="L35">
            <v>0</v>
          </cell>
          <cell r="M35">
            <v>0</v>
          </cell>
          <cell r="N35">
            <v>0</v>
          </cell>
        </row>
        <row r="36">
          <cell r="A36">
            <v>6130098100</v>
          </cell>
          <cell r="C36">
            <v>3172100</v>
          </cell>
          <cell r="D36">
            <v>3172380.7800000003</v>
          </cell>
          <cell r="E36">
            <v>3180459.0300000003</v>
          </cell>
          <cell r="F36">
            <v>0</v>
          </cell>
          <cell r="G36">
            <v>0</v>
          </cell>
          <cell r="H36">
            <v>0</v>
          </cell>
          <cell r="I36">
            <v>0</v>
          </cell>
          <cell r="J36">
            <v>0</v>
          </cell>
          <cell r="K36">
            <v>0</v>
          </cell>
          <cell r="L36">
            <v>0</v>
          </cell>
          <cell r="M36">
            <v>0</v>
          </cell>
          <cell r="N36">
            <v>0</v>
          </cell>
        </row>
        <row r="37">
          <cell r="A37">
            <v>6130099990</v>
          </cell>
          <cell r="C37">
            <v>0</v>
          </cell>
          <cell r="D37">
            <v>0</v>
          </cell>
          <cell r="E37">
            <v>0</v>
          </cell>
          <cell r="F37">
            <v>0</v>
          </cell>
          <cell r="G37">
            <v>0</v>
          </cell>
          <cell r="H37">
            <v>0</v>
          </cell>
          <cell r="I37">
            <v>0</v>
          </cell>
          <cell r="J37">
            <v>0</v>
          </cell>
          <cell r="K37">
            <v>0</v>
          </cell>
          <cell r="L37">
            <v>0</v>
          </cell>
          <cell r="M37">
            <v>0</v>
          </cell>
          <cell r="N37">
            <v>0</v>
          </cell>
        </row>
        <row r="38">
          <cell r="A38">
            <v>6163001000</v>
          </cell>
          <cell r="C38">
            <v>0</v>
          </cell>
          <cell r="D38">
            <v>0</v>
          </cell>
          <cell r="E38">
            <v>0</v>
          </cell>
          <cell r="F38">
            <v>0</v>
          </cell>
          <cell r="G38">
            <v>0</v>
          </cell>
          <cell r="H38">
            <v>0</v>
          </cell>
          <cell r="I38">
            <v>0</v>
          </cell>
          <cell r="J38">
            <v>0</v>
          </cell>
          <cell r="K38">
            <v>0</v>
          </cell>
          <cell r="L38">
            <v>0</v>
          </cell>
          <cell r="M38">
            <v>0</v>
          </cell>
          <cell r="N38">
            <v>0</v>
          </cell>
        </row>
        <row r="39">
          <cell r="A39">
            <v>6163002000</v>
          </cell>
          <cell r="C39">
            <v>0</v>
          </cell>
          <cell r="D39">
            <v>0</v>
          </cell>
          <cell r="E39">
            <v>0</v>
          </cell>
          <cell r="F39">
            <v>0</v>
          </cell>
          <cell r="G39">
            <v>0</v>
          </cell>
          <cell r="H39">
            <v>0</v>
          </cell>
          <cell r="I39">
            <v>0</v>
          </cell>
          <cell r="J39">
            <v>0</v>
          </cell>
          <cell r="K39">
            <v>0</v>
          </cell>
          <cell r="L39">
            <v>0</v>
          </cell>
          <cell r="M39">
            <v>0</v>
          </cell>
          <cell r="N39">
            <v>0</v>
          </cell>
        </row>
        <row r="40">
          <cell r="A40">
            <v>6200000001</v>
          </cell>
          <cell r="C40">
            <v>0</v>
          </cell>
          <cell r="D40">
            <v>0</v>
          </cell>
          <cell r="E40">
            <v>0</v>
          </cell>
          <cell r="F40">
            <v>0</v>
          </cell>
          <cell r="G40">
            <v>0</v>
          </cell>
          <cell r="H40">
            <v>0</v>
          </cell>
          <cell r="I40">
            <v>0</v>
          </cell>
          <cell r="J40">
            <v>0</v>
          </cell>
          <cell r="K40">
            <v>0</v>
          </cell>
          <cell r="L40">
            <v>0</v>
          </cell>
          <cell r="M40">
            <v>0</v>
          </cell>
          <cell r="N40">
            <v>0</v>
          </cell>
        </row>
        <row r="41">
          <cell r="A41">
            <v>6221101000</v>
          </cell>
          <cell r="C41">
            <v>0</v>
          </cell>
          <cell r="D41">
            <v>0</v>
          </cell>
          <cell r="E41">
            <v>0</v>
          </cell>
          <cell r="F41">
            <v>0</v>
          </cell>
          <cell r="G41">
            <v>0</v>
          </cell>
          <cell r="H41">
            <v>0</v>
          </cell>
          <cell r="I41">
            <v>0</v>
          </cell>
          <cell r="J41">
            <v>0</v>
          </cell>
          <cell r="K41">
            <v>0</v>
          </cell>
          <cell r="L41">
            <v>0</v>
          </cell>
          <cell r="M41">
            <v>0</v>
          </cell>
          <cell r="N41">
            <v>0</v>
          </cell>
        </row>
        <row r="42">
          <cell r="A42">
            <v>6221201000</v>
          </cell>
          <cell r="C42">
            <v>50.009999999999899</v>
          </cell>
          <cell r="D42">
            <v>0</v>
          </cell>
          <cell r="E42">
            <v>0</v>
          </cell>
          <cell r="F42">
            <v>0</v>
          </cell>
          <cell r="G42">
            <v>0</v>
          </cell>
          <cell r="H42">
            <v>0</v>
          </cell>
          <cell r="I42">
            <v>0</v>
          </cell>
          <cell r="J42">
            <v>0</v>
          </cell>
          <cell r="K42">
            <v>0</v>
          </cell>
          <cell r="L42">
            <v>0</v>
          </cell>
          <cell r="M42">
            <v>0</v>
          </cell>
          <cell r="N42">
            <v>0</v>
          </cell>
        </row>
        <row r="43">
          <cell r="A43">
            <v>6221202000</v>
          </cell>
          <cell r="C43">
            <v>0</v>
          </cell>
          <cell r="D43">
            <v>0</v>
          </cell>
          <cell r="E43">
            <v>0</v>
          </cell>
          <cell r="F43">
            <v>0</v>
          </cell>
          <cell r="G43">
            <v>0</v>
          </cell>
          <cell r="H43">
            <v>0</v>
          </cell>
          <cell r="I43">
            <v>0</v>
          </cell>
          <cell r="J43">
            <v>0</v>
          </cell>
          <cell r="K43">
            <v>0</v>
          </cell>
          <cell r="L43">
            <v>0</v>
          </cell>
          <cell r="M43">
            <v>0</v>
          </cell>
          <cell r="N43">
            <v>0</v>
          </cell>
        </row>
        <row r="44">
          <cell r="A44">
            <v>6221301000</v>
          </cell>
          <cell r="C44">
            <v>78.45</v>
          </cell>
          <cell r="D44">
            <v>0</v>
          </cell>
          <cell r="E44">
            <v>88.71</v>
          </cell>
          <cell r="F44">
            <v>0</v>
          </cell>
          <cell r="G44">
            <v>0</v>
          </cell>
          <cell r="H44">
            <v>0</v>
          </cell>
          <cell r="I44">
            <v>0</v>
          </cell>
          <cell r="J44">
            <v>0</v>
          </cell>
          <cell r="K44">
            <v>0</v>
          </cell>
          <cell r="L44">
            <v>0</v>
          </cell>
          <cell r="M44">
            <v>0</v>
          </cell>
          <cell r="N44">
            <v>0</v>
          </cell>
        </row>
        <row r="45">
          <cell r="A45">
            <v>6221401000</v>
          </cell>
          <cell r="C45">
            <v>0</v>
          </cell>
          <cell r="D45">
            <v>0</v>
          </cell>
          <cell r="E45">
            <v>0</v>
          </cell>
          <cell r="F45">
            <v>0</v>
          </cell>
          <cell r="G45">
            <v>0</v>
          </cell>
          <cell r="H45">
            <v>0</v>
          </cell>
          <cell r="I45">
            <v>0</v>
          </cell>
          <cell r="J45">
            <v>0</v>
          </cell>
          <cell r="K45">
            <v>0</v>
          </cell>
          <cell r="L45">
            <v>0</v>
          </cell>
          <cell r="M45">
            <v>0</v>
          </cell>
          <cell r="N45">
            <v>0</v>
          </cell>
        </row>
        <row r="46">
          <cell r="A46">
            <v>6221501000</v>
          </cell>
          <cell r="C46">
            <v>0</v>
          </cell>
          <cell r="D46">
            <v>14.5299999999999</v>
          </cell>
          <cell r="E46">
            <v>0</v>
          </cell>
          <cell r="F46">
            <v>0</v>
          </cell>
          <cell r="G46">
            <v>0</v>
          </cell>
          <cell r="H46">
            <v>0</v>
          </cell>
          <cell r="I46">
            <v>0</v>
          </cell>
          <cell r="J46">
            <v>0</v>
          </cell>
          <cell r="K46">
            <v>0</v>
          </cell>
          <cell r="L46">
            <v>0</v>
          </cell>
          <cell r="M46">
            <v>0</v>
          </cell>
          <cell r="N46">
            <v>0</v>
          </cell>
        </row>
        <row r="47">
          <cell r="A47">
            <v>6221502000</v>
          </cell>
          <cell r="C47">
            <v>0</v>
          </cell>
          <cell r="D47">
            <v>0</v>
          </cell>
          <cell r="E47">
            <v>0</v>
          </cell>
          <cell r="F47">
            <v>0</v>
          </cell>
          <cell r="G47">
            <v>0</v>
          </cell>
          <cell r="H47">
            <v>0</v>
          </cell>
          <cell r="I47">
            <v>0</v>
          </cell>
          <cell r="J47">
            <v>0</v>
          </cell>
          <cell r="K47">
            <v>0</v>
          </cell>
          <cell r="L47">
            <v>0</v>
          </cell>
          <cell r="M47">
            <v>0</v>
          </cell>
          <cell r="N47">
            <v>0</v>
          </cell>
        </row>
        <row r="48">
          <cell r="A48">
            <v>6221503000</v>
          </cell>
          <cell r="C48">
            <v>0</v>
          </cell>
          <cell r="D48">
            <v>0</v>
          </cell>
          <cell r="E48">
            <v>0</v>
          </cell>
          <cell r="F48">
            <v>0</v>
          </cell>
          <cell r="G48">
            <v>0</v>
          </cell>
          <cell r="H48">
            <v>0</v>
          </cell>
          <cell r="I48">
            <v>0</v>
          </cell>
          <cell r="J48">
            <v>0</v>
          </cell>
          <cell r="K48">
            <v>0</v>
          </cell>
          <cell r="L48">
            <v>0</v>
          </cell>
          <cell r="M48">
            <v>0</v>
          </cell>
          <cell r="N48">
            <v>0</v>
          </cell>
        </row>
        <row r="49">
          <cell r="A49">
            <v>6221601000</v>
          </cell>
          <cell r="C49">
            <v>125.9</v>
          </cell>
          <cell r="D49">
            <v>45.16</v>
          </cell>
          <cell r="E49">
            <v>7.1999999999989939</v>
          </cell>
          <cell r="F49">
            <v>0</v>
          </cell>
          <cell r="G49">
            <v>0</v>
          </cell>
          <cell r="H49">
            <v>0</v>
          </cell>
          <cell r="I49">
            <v>0</v>
          </cell>
          <cell r="J49">
            <v>0</v>
          </cell>
          <cell r="K49">
            <v>0</v>
          </cell>
          <cell r="L49">
            <v>0</v>
          </cell>
          <cell r="M49">
            <v>0</v>
          </cell>
          <cell r="N49">
            <v>0</v>
          </cell>
        </row>
        <row r="50">
          <cell r="A50">
            <v>6221701000</v>
          </cell>
          <cell r="C50">
            <v>265.75</v>
          </cell>
          <cell r="D50">
            <v>111.31</v>
          </cell>
          <cell r="E50">
            <v>7.4399999999999977</v>
          </cell>
          <cell r="F50">
            <v>0</v>
          </cell>
          <cell r="G50">
            <v>0</v>
          </cell>
          <cell r="H50">
            <v>0</v>
          </cell>
          <cell r="I50">
            <v>0</v>
          </cell>
          <cell r="J50">
            <v>0</v>
          </cell>
          <cell r="K50">
            <v>0</v>
          </cell>
          <cell r="L50">
            <v>0</v>
          </cell>
          <cell r="M50">
            <v>0</v>
          </cell>
          <cell r="N50">
            <v>0</v>
          </cell>
        </row>
        <row r="51">
          <cell r="A51">
            <v>6221702000</v>
          </cell>
          <cell r="C51">
            <v>0</v>
          </cell>
          <cell r="D51">
            <v>445.8</v>
          </cell>
          <cell r="E51">
            <v>100.09999999999894</v>
          </cell>
          <cell r="F51">
            <v>0</v>
          </cell>
          <cell r="G51">
            <v>0</v>
          </cell>
          <cell r="H51">
            <v>0</v>
          </cell>
          <cell r="I51">
            <v>0</v>
          </cell>
          <cell r="J51">
            <v>0</v>
          </cell>
          <cell r="K51">
            <v>0</v>
          </cell>
          <cell r="L51">
            <v>0</v>
          </cell>
          <cell r="M51">
            <v>0</v>
          </cell>
          <cell r="N51">
            <v>0</v>
          </cell>
        </row>
        <row r="52">
          <cell r="A52">
            <v>6221801000</v>
          </cell>
          <cell r="C52">
            <v>0</v>
          </cell>
          <cell r="D52">
            <v>0</v>
          </cell>
          <cell r="E52">
            <v>0</v>
          </cell>
          <cell r="F52">
            <v>0</v>
          </cell>
          <cell r="G52">
            <v>0</v>
          </cell>
          <cell r="H52">
            <v>0</v>
          </cell>
          <cell r="I52">
            <v>0</v>
          </cell>
          <cell r="J52">
            <v>0</v>
          </cell>
          <cell r="K52">
            <v>0</v>
          </cell>
          <cell r="L52">
            <v>0</v>
          </cell>
          <cell r="M52">
            <v>0</v>
          </cell>
          <cell r="N52">
            <v>0</v>
          </cell>
        </row>
        <row r="53">
          <cell r="A53">
            <v>6221901000</v>
          </cell>
          <cell r="C53">
            <v>0</v>
          </cell>
          <cell r="D53">
            <v>0</v>
          </cell>
          <cell r="E53">
            <v>0</v>
          </cell>
          <cell r="F53">
            <v>0</v>
          </cell>
          <cell r="G53">
            <v>0</v>
          </cell>
          <cell r="H53">
            <v>0</v>
          </cell>
          <cell r="I53">
            <v>0</v>
          </cell>
          <cell r="J53">
            <v>0</v>
          </cell>
          <cell r="K53">
            <v>0</v>
          </cell>
          <cell r="L53">
            <v>0</v>
          </cell>
          <cell r="M53">
            <v>0</v>
          </cell>
          <cell r="N53">
            <v>0</v>
          </cell>
        </row>
        <row r="54">
          <cell r="A54">
            <v>6221902000</v>
          </cell>
          <cell r="C54">
            <v>0</v>
          </cell>
          <cell r="D54">
            <v>0</v>
          </cell>
          <cell r="E54">
            <v>0</v>
          </cell>
          <cell r="F54">
            <v>0</v>
          </cell>
          <cell r="G54">
            <v>0</v>
          </cell>
          <cell r="H54">
            <v>0</v>
          </cell>
          <cell r="I54">
            <v>0</v>
          </cell>
          <cell r="J54">
            <v>0</v>
          </cell>
          <cell r="K54">
            <v>0</v>
          </cell>
          <cell r="L54">
            <v>0</v>
          </cell>
          <cell r="M54">
            <v>0</v>
          </cell>
          <cell r="N54">
            <v>0</v>
          </cell>
        </row>
        <row r="55">
          <cell r="A55">
            <v>6221903000</v>
          </cell>
          <cell r="C55">
            <v>0</v>
          </cell>
          <cell r="D55">
            <v>0</v>
          </cell>
          <cell r="E55">
            <v>0</v>
          </cell>
          <cell r="F55">
            <v>0</v>
          </cell>
          <cell r="G55">
            <v>0</v>
          </cell>
          <cell r="H55">
            <v>0</v>
          </cell>
          <cell r="I55">
            <v>0</v>
          </cell>
          <cell r="J55">
            <v>0</v>
          </cell>
          <cell r="K55">
            <v>0</v>
          </cell>
          <cell r="L55">
            <v>0</v>
          </cell>
          <cell r="M55">
            <v>0</v>
          </cell>
          <cell r="N55">
            <v>0</v>
          </cell>
        </row>
        <row r="56">
          <cell r="A56">
            <v>6221904000</v>
          </cell>
          <cell r="C56">
            <v>0</v>
          </cell>
          <cell r="D56">
            <v>0</v>
          </cell>
          <cell r="E56">
            <v>0</v>
          </cell>
          <cell r="F56">
            <v>0</v>
          </cell>
          <cell r="G56">
            <v>0</v>
          </cell>
          <cell r="H56">
            <v>0</v>
          </cell>
          <cell r="I56">
            <v>0</v>
          </cell>
          <cell r="J56">
            <v>0</v>
          </cell>
          <cell r="K56">
            <v>0</v>
          </cell>
          <cell r="L56">
            <v>0</v>
          </cell>
          <cell r="M56">
            <v>0</v>
          </cell>
          <cell r="N56">
            <v>0</v>
          </cell>
        </row>
        <row r="57">
          <cell r="A57">
            <v>6221905000</v>
          </cell>
          <cell r="C57">
            <v>0</v>
          </cell>
          <cell r="D57">
            <v>50.82</v>
          </cell>
          <cell r="E57">
            <v>24.199999999999896</v>
          </cell>
          <cell r="F57">
            <v>0</v>
          </cell>
          <cell r="G57">
            <v>0</v>
          </cell>
          <cell r="H57">
            <v>0</v>
          </cell>
          <cell r="I57">
            <v>0</v>
          </cell>
          <cell r="J57">
            <v>0</v>
          </cell>
          <cell r="K57">
            <v>0</v>
          </cell>
          <cell r="L57">
            <v>0</v>
          </cell>
          <cell r="M57">
            <v>0</v>
          </cell>
          <cell r="N57">
            <v>0</v>
          </cell>
        </row>
        <row r="58">
          <cell r="A58">
            <v>6221906000</v>
          </cell>
          <cell r="C58">
            <v>0</v>
          </cell>
          <cell r="D58">
            <v>0</v>
          </cell>
          <cell r="E58">
            <v>0</v>
          </cell>
          <cell r="F58">
            <v>0</v>
          </cell>
          <cell r="G58">
            <v>0</v>
          </cell>
          <cell r="H58">
            <v>0</v>
          </cell>
          <cell r="I58">
            <v>0</v>
          </cell>
          <cell r="J58">
            <v>0</v>
          </cell>
          <cell r="K58">
            <v>0</v>
          </cell>
          <cell r="L58">
            <v>0</v>
          </cell>
          <cell r="M58">
            <v>0</v>
          </cell>
          <cell r="N58">
            <v>0</v>
          </cell>
        </row>
        <row r="59">
          <cell r="A59">
            <v>6221911000</v>
          </cell>
          <cell r="C59">
            <v>0</v>
          </cell>
          <cell r="D59">
            <v>0</v>
          </cell>
          <cell r="E59">
            <v>0</v>
          </cell>
          <cell r="F59">
            <v>0</v>
          </cell>
          <cell r="G59">
            <v>0</v>
          </cell>
          <cell r="H59">
            <v>0</v>
          </cell>
          <cell r="I59">
            <v>0</v>
          </cell>
          <cell r="J59">
            <v>0</v>
          </cell>
          <cell r="K59">
            <v>0</v>
          </cell>
          <cell r="L59">
            <v>0</v>
          </cell>
          <cell r="M59">
            <v>0</v>
          </cell>
          <cell r="N59">
            <v>0</v>
          </cell>
        </row>
        <row r="60">
          <cell r="A60">
            <v>6221921000</v>
          </cell>
          <cell r="C60">
            <v>0</v>
          </cell>
          <cell r="D60">
            <v>0</v>
          </cell>
          <cell r="E60">
            <v>0</v>
          </cell>
          <cell r="F60">
            <v>0</v>
          </cell>
          <cell r="G60">
            <v>0</v>
          </cell>
          <cell r="H60">
            <v>0</v>
          </cell>
          <cell r="I60">
            <v>0</v>
          </cell>
          <cell r="J60">
            <v>0</v>
          </cell>
          <cell r="K60">
            <v>0</v>
          </cell>
          <cell r="L60">
            <v>0</v>
          </cell>
          <cell r="M60">
            <v>0</v>
          </cell>
          <cell r="N60">
            <v>0</v>
          </cell>
        </row>
        <row r="61">
          <cell r="A61">
            <v>6221922000</v>
          </cell>
          <cell r="C61">
            <v>0</v>
          </cell>
          <cell r="D61">
            <v>0</v>
          </cell>
          <cell r="E61">
            <v>0</v>
          </cell>
          <cell r="F61">
            <v>0</v>
          </cell>
          <cell r="G61">
            <v>0</v>
          </cell>
          <cell r="H61">
            <v>0</v>
          </cell>
          <cell r="I61">
            <v>0</v>
          </cell>
          <cell r="J61">
            <v>0</v>
          </cell>
          <cell r="K61">
            <v>0</v>
          </cell>
          <cell r="L61">
            <v>0</v>
          </cell>
          <cell r="M61">
            <v>0</v>
          </cell>
          <cell r="N61">
            <v>0</v>
          </cell>
        </row>
        <row r="62">
          <cell r="A62">
            <v>6221931000</v>
          </cell>
          <cell r="C62">
            <v>0</v>
          </cell>
          <cell r="D62">
            <v>0</v>
          </cell>
          <cell r="E62">
            <v>0</v>
          </cell>
          <cell r="F62">
            <v>0</v>
          </cell>
          <cell r="G62">
            <v>0</v>
          </cell>
          <cell r="H62">
            <v>0</v>
          </cell>
          <cell r="I62">
            <v>0</v>
          </cell>
          <cell r="J62">
            <v>0</v>
          </cell>
          <cell r="K62">
            <v>0</v>
          </cell>
          <cell r="L62">
            <v>0</v>
          </cell>
          <cell r="M62">
            <v>0</v>
          </cell>
          <cell r="N62">
            <v>0</v>
          </cell>
        </row>
        <row r="63">
          <cell r="A63">
            <v>6221940000</v>
          </cell>
          <cell r="C63">
            <v>0</v>
          </cell>
          <cell r="D63">
            <v>0</v>
          </cell>
          <cell r="E63">
            <v>0</v>
          </cell>
          <cell r="F63">
            <v>0</v>
          </cell>
          <cell r="G63">
            <v>0</v>
          </cell>
          <cell r="H63">
            <v>0</v>
          </cell>
          <cell r="I63">
            <v>0</v>
          </cell>
          <cell r="J63">
            <v>0</v>
          </cell>
          <cell r="K63">
            <v>0</v>
          </cell>
          <cell r="L63">
            <v>0</v>
          </cell>
          <cell r="M63">
            <v>0</v>
          </cell>
          <cell r="N63">
            <v>0</v>
          </cell>
        </row>
        <row r="64">
          <cell r="A64">
            <v>6221941000</v>
          </cell>
          <cell r="C64">
            <v>0</v>
          </cell>
          <cell r="D64">
            <v>0</v>
          </cell>
          <cell r="E64">
            <v>0</v>
          </cell>
          <cell r="F64">
            <v>0</v>
          </cell>
          <cell r="G64">
            <v>0</v>
          </cell>
          <cell r="H64">
            <v>0</v>
          </cell>
          <cell r="I64">
            <v>0</v>
          </cell>
          <cell r="J64">
            <v>0</v>
          </cell>
          <cell r="K64">
            <v>0</v>
          </cell>
          <cell r="L64">
            <v>0</v>
          </cell>
          <cell r="M64">
            <v>0</v>
          </cell>
          <cell r="N64">
            <v>0</v>
          </cell>
        </row>
        <row r="65">
          <cell r="A65">
            <v>6221942000</v>
          </cell>
          <cell r="C65">
            <v>0</v>
          </cell>
          <cell r="D65">
            <v>0</v>
          </cell>
          <cell r="E65">
            <v>0</v>
          </cell>
          <cell r="F65">
            <v>0</v>
          </cell>
          <cell r="G65">
            <v>0</v>
          </cell>
          <cell r="H65">
            <v>0</v>
          </cell>
          <cell r="I65">
            <v>0</v>
          </cell>
          <cell r="J65">
            <v>0</v>
          </cell>
          <cell r="K65">
            <v>0</v>
          </cell>
          <cell r="L65">
            <v>0</v>
          </cell>
          <cell r="M65">
            <v>0</v>
          </cell>
          <cell r="N65">
            <v>0</v>
          </cell>
        </row>
        <row r="66">
          <cell r="A66">
            <v>6221944000</v>
          </cell>
          <cell r="C66">
            <v>0</v>
          </cell>
          <cell r="D66">
            <v>0</v>
          </cell>
          <cell r="E66">
            <v>0</v>
          </cell>
          <cell r="F66">
            <v>0</v>
          </cell>
          <cell r="G66">
            <v>0</v>
          </cell>
          <cell r="H66">
            <v>0</v>
          </cell>
          <cell r="I66">
            <v>0</v>
          </cell>
          <cell r="J66">
            <v>0</v>
          </cell>
          <cell r="K66">
            <v>0</v>
          </cell>
          <cell r="L66">
            <v>0</v>
          </cell>
          <cell r="M66">
            <v>0</v>
          </cell>
          <cell r="N66">
            <v>0</v>
          </cell>
        </row>
        <row r="67">
          <cell r="A67">
            <v>6221946000</v>
          </cell>
          <cell r="C67">
            <v>0</v>
          </cell>
          <cell r="D67">
            <v>0</v>
          </cell>
          <cell r="E67">
            <v>0</v>
          </cell>
          <cell r="F67">
            <v>0</v>
          </cell>
          <cell r="G67">
            <v>0</v>
          </cell>
          <cell r="H67">
            <v>0</v>
          </cell>
          <cell r="I67">
            <v>0</v>
          </cell>
          <cell r="J67">
            <v>0</v>
          </cell>
          <cell r="K67">
            <v>0</v>
          </cell>
          <cell r="L67">
            <v>0</v>
          </cell>
          <cell r="M67">
            <v>0</v>
          </cell>
          <cell r="N67">
            <v>0</v>
          </cell>
        </row>
        <row r="68">
          <cell r="A68">
            <v>6221947000</v>
          </cell>
          <cell r="C68">
            <v>0</v>
          </cell>
          <cell r="D68">
            <v>0</v>
          </cell>
          <cell r="E68">
            <v>0</v>
          </cell>
          <cell r="F68">
            <v>0</v>
          </cell>
          <cell r="G68">
            <v>0</v>
          </cell>
          <cell r="H68">
            <v>0</v>
          </cell>
          <cell r="I68">
            <v>0</v>
          </cell>
          <cell r="J68">
            <v>0</v>
          </cell>
          <cell r="K68">
            <v>0</v>
          </cell>
          <cell r="L68">
            <v>0</v>
          </cell>
          <cell r="M68">
            <v>0</v>
          </cell>
          <cell r="N68">
            <v>0</v>
          </cell>
        </row>
        <row r="69">
          <cell r="A69">
            <v>6221948000</v>
          </cell>
          <cell r="C69">
            <v>0</v>
          </cell>
          <cell r="D69">
            <v>0</v>
          </cell>
          <cell r="E69">
            <v>0</v>
          </cell>
          <cell r="F69">
            <v>0</v>
          </cell>
          <cell r="G69">
            <v>0</v>
          </cell>
          <cell r="H69">
            <v>0</v>
          </cell>
          <cell r="I69">
            <v>0</v>
          </cell>
          <cell r="J69">
            <v>0</v>
          </cell>
          <cell r="K69">
            <v>0</v>
          </cell>
          <cell r="L69">
            <v>0</v>
          </cell>
          <cell r="M69">
            <v>0</v>
          </cell>
          <cell r="N69">
            <v>0</v>
          </cell>
        </row>
        <row r="70">
          <cell r="A70">
            <v>6221999000</v>
          </cell>
          <cell r="C70">
            <v>307.76999999999902</v>
          </cell>
          <cell r="D70">
            <v>307.77000000000004</v>
          </cell>
          <cell r="E70">
            <v>307.77</v>
          </cell>
          <cell r="F70">
            <v>0</v>
          </cell>
          <cell r="G70">
            <v>0</v>
          </cell>
          <cell r="H70">
            <v>0</v>
          </cell>
          <cell r="I70">
            <v>0</v>
          </cell>
          <cell r="J70">
            <v>0</v>
          </cell>
          <cell r="K70">
            <v>0</v>
          </cell>
          <cell r="L70">
            <v>0</v>
          </cell>
          <cell r="M70">
            <v>0</v>
          </cell>
          <cell r="N70">
            <v>0</v>
          </cell>
        </row>
        <row r="71">
          <cell r="A71">
            <v>6222101000</v>
          </cell>
          <cell r="C71">
            <v>2780.32</v>
          </cell>
          <cell r="D71">
            <v>3300.0899999999897</v>
          </cell>
          <cell r="E71">
            <v>1647.4899999999998</v>
          </cell>
          <cell r="F71">
            <v>0</v>
          </cell>
          <cell r="G71">
            <v>0</v>
          </cell>
          <cell r="H71">
            <v>0</v>
          </cell>
          <cell r="I71">
            <v>0</v>
          </cell>
          <cell r="J71">
            <v>0</v>
          </cell>
          <cell r="K71">
            <v>0</v>
          </cell>
          <cell r="L71">
            <v>0</v>
          </cell>
          <cell r="M71">
            <v>0</v>
          </cell>
          <cell r="N71">
            <v>0</v>
          </cell>
        </row>
        <row r="72">
          <cell r="A72">
            <v>6222201000</v>
          </cell>
          <cell r="C72">
            <v>14.51</v>
          </cell>
          <cell r="D72">
            <v>14.540000000000001</v>
          </cell>
          <cell r="E72">
            <v>14.510000000000002</v>
          </cell>
          <cell r="F72">
            <v>0</v>
          </cell>
          <cell r="G72">
            <v>0</v>
          </cell>
          <cell r="H72">
            <v>0</v>
          </cell>
          <cell r="I72">
            <v>0</v>
          </cell>
          <cell r="J72">
            <v>0</v>
          </cell>
          <cell r="K72">
            <v>0</v>
          </cell>
          <cell r="L72">
            <v>0</v>
          </cell>
          <cell r="M72">
            <v>0</v>
          </cell>
          <cell r="N72">
            <v>0</v>
          </cell>
        </row>
        <row r="73">
          <cell r="A73">
            <v>6222202000</v>
          </cell>
          <cell r="C73">
            <v>20.8</v>
          </cell>
          <cell r="D73">
            <v>0</v>
          </cell>
          <cell r="E73">
            <v>0</v>
          </cell>
          <cell r="F73">
            <v>0</v>
          </cell>
          <cell r="G73">
            <v>0</v>
          </cell>
          <cell r="H73">
            <v>0</v>
          </cell>
          <cell r="I73">
            <v>0</v>
          </cell>
          <cell r="J73">
            <v>0</v>
          </cell>
          <cell r="K73">
            <v>0</v>
          </cell>
          <cell r="L73">
            <v>0</v>
          </cell>
          <cell r="M73">
            <v>0</v>
          </cell>
          <cell r="N73">
            <v>0</v>
          </cell>
        </row>
        <row r="74">
          <cell r="A74">
            <v>6222203000</v>
          </cell>
          <cell r="C74">
            <v>0</v>
          </cell>
          <cell r="D74">
            <v>0</v>
          </cell>
          <cell r="E74">
            <v>0</v>
          </cell>
          <cell r="F74">
            <v>0</v>
          </cell>
          <cell r="G74">
            <v>0</v>
          </cell>
          <cell r="H74">
            <v>0</v>
          </cell>
          <cell r="I74">
            <v>0</v>
          </cell>
          <cell r="J74">
            <v>0</v>
          </cell>
          <cell r="K74">
            <v>0</v>
          </cell>
          <cell r="L74">
            <v>0</v>
          </cell>
          <cell r="M74">
            <v>0</v>
          </cell>
          <cell r="N74">
            <v>0</v>
          </cell>
        </row>
        <row r="75">
          <cell r="A75">
            <v>6222205000</v>
          </cell>
          <cell r="C75">
            <v>0</v>
          </cell>
          <cell r="D75">
            <v>0</v>
          </cell>
          <cell r="E75">
            <v>0</v>
          </cell>
          <cell r="F75">
            <v>0</v>
          </cell>
          <cell r="G75">
            <v>0</v>
          </cell>
          <cell r="H75">
            <v>0</v>
          </cell>
          <cell r="I75">
            <v>0</v>
          </cell>
          <cell r="J75">
            <v>0</v>
          </cell>
          <cell r="K75">
            <v>0</v>
          </cell>
          <cell r="L75">
            <v>0</v>
          </cell>
          <cell r="M75">
            <v>0</v>
          </cell>
          <cell r="N75">
            <v>0</v>
          </cell>
        </row>
        <row r="76">
          <cell r="A76">
            <v>6222299000</v>
          </cell>
          <cell r="C76">
            <v>0</v>
          </cell>
          <cell r="D76">
            <v>0</v>
          </cell>
          <cell r="E76">
            <v>0</v>
          </cell>
          <cell r="F76">
            <v>0</v>
          </cell>
          <cell r="G76">
            <v>0</v>
          </cell>
          <cell r="H76">
            <v>0</v>
          </cell>
          <cell r="I76">
            <v>0</v>
          </cell>
          <cell r="J76">
            <v>0</v>
          </cell>
          <cell r="K76">
            <v>0</v>
          </cell>
          <cell r="L76">
            <v>0</v>
          </cell>
          <cell r="M76">
            <v>0</v>
          </cell>
          <cell r="N76">
            <v>0</v>
          </cell>
        </row>
        <row r="77">
          <cell r="A77">
            <v>6222301000</v>
          </cell>
          <cell r="C77">
            <v>0</v>
          </cell>
          <cell r="D77">
            <v>0</v>
          </cell>
          <cell r="E77">
            <v>0</v>
          </cell>
          <cell r="F77">
            <v>0</v>
          </cell>
          <cell r="G77">
            <v>0</v>
          </cell>
          <cell r="H77">
            <v>0</v>
          </cell>
          <cell r="I77">
            <v>0</v>
          </cell>
          <cell r="J77">
            <v>0</v>
          </cell>
          <cell r="K77">
            <v>0</v>
          </cell>
          <cell r="L77">
            <v>0</v>
          </cell>
          <cell r="M77">
            <v>0</v>
          </cell>
          <cell r="N77">
            <v>0</v>
          </cell>
        </row>
        <row r="78">
          <cell r="A78">
            <v>6222302000</v>
          </cell>
          <cell r="C78">
            <v>0</v>
          </cell>
          <cell r="D78">
            <v>0</v>
          </cell>
          <cell r="E78">
            <v>0</v>
          </cell>
          <cell r="F78">
            <v>0</v>
          </cell>
          <cell r="G78">
            <v>0</v>
          </cell>
          <cell r="H78">
            <v>0</v>
          </cell>
          <cell r="I78">
            <v>0</v>
          </cell>
          <cell r="J78">
            <v>0</v>
          </cell>
          <cell r="K78">
            <v>0</v>
          </cell>
          <cell r="L78">
            <v>0</v>
          </cell>
          <cell r="M78">
            <v>0</v>
          </cell>
          <cell r="N78">
            <v>0</v>
          </cell>
        </row>
        <row r="79">
          <cell r="A79">
            <v>6222303000</v>
          </cell>
          <cell r="C79">
            <v>107.79</v>
          </cell>
          <cell r="D79">
            <v>107.79</v>
          </cell>
          <cell r="E79">
            <v>107.78999999999999</v>
          </cell>
          <cell r="F79">
            <v>0</v>
          </cell>
          <cell r="G79">
            <v>0</v>
          </cell>
          <cell r="H79">
            <v>0</v>
          </cell>
          <cell r="I79">
            <v>0</v>
          </cell>
          <cell r="J79">
            <v>0</v>
          </cell>
          <cell r="K79">
            <v>0</v>
          </cell>
          <cell r="L79">
            <v>0</v>
          </cell>
          <cell r="M79">
            <v>0</v>
          </cell>
          <cell r="N79">
            <v>0</v>
          </cell>
        </row>
        <row r="80">
          <cell r="A80">
            <v>6222304000</v>
          </cell>
          <cell r="C80">
            <v>0</v>
          </cell>
          <cell r="D80">
            <v>0</v>
          </cell>
          <cell r="E80">
            <v>0</v>
          </cell>
          <cell r="F80">
            <v>0</v>
          </cell>
          <cell r="G80">
            <v>0</v>
          </cell>
          <cell r="H80">
            <v>0</v>
          </cell>
          <cell r="I80">
            <v>0</v>
          </cell>
          <cell r="J80">
            <v>0</v>
          </cell>
          <cell r="K80">
            <v>0</v>
          </cell>
          <cell r="L80">
            <v>0</v>
          </cell>
          <cell r="M80">
            <v>0</v>
          </cell>
          <cell r="N80">
            <v>0</v>
          </cell>
        </row>
        <row r="81">
          <cell r="A81">
            <v>6222305000</v>
          </cell>
          <cell r="C81">
            <v>228.789999999999</v>
          </cell>
          <cell r="D81">
            <v>228.79000000000002</v>
          </cell>
          <cell r="E81">
            <v>245.89000000000101</v>
          </cell>
          <cell r="F81">
            <v>0</v>
          </cell>
          <cell r="G81">
            <v>0</v>
          </cell>
          <cell r="H81">
            <v>0</v>
          </cell>
          <cell r="I81">
            <v>0</v>
          </cell>
          <cell r="J81">
            <v>0</v>
          </cell>
          <cell r="K81">
            <v>0</v>
          </cell>
          <cell r="L81">
            <v>0</v>
          </cell>
          <cell r="M81">
            <v>0</v>
          </cell>
          <cell r="N81">
            <v>0</v>
          </cell>
        </row>
        <row r="82">
          <cell r="A82">
            <v>6222306000</v>
          </cell>
          <cell r="C82">
            <v>0</v>
          </cell>
          <cell r="D82">
            <v>0</v>
          </cell>
          <cell r="E82">
            <v>0</v>
          </cell>
          <cell r="F82">
            <v>0</v>
          </cell>
          <cell r="G82">
            <v>0</v>
          </cell>
          <cell r="H82">
            <v>0</v>
          </cell>
          <cell r="I82">
            <v>0</v>
          </cell>
          <cell r="J82">
            <v>0</v>
          </cell>
          <cell r="K82">
            <v>0</v>
          </cell>
          <cell r="L82">
            <v>0</v>
          </cell>
          <cell r="M82">
            <v>0</v>
          </cell>
          <cell r="N82">
            <v>0</v>
          </cell>
        </row>
        <row r="83">
          <cell r="A83">
            <v>6222307000</v>
          </cell>
          <cell r="C83">
            <v>0</v>
          </cell>
          <cell r="D83">
            <v>0</v>
          </cell>
          <cell r="E83">
            <v>0</v>
          </cell>
          <cell r="F83">
            <v>0</v>
          </cell>
          <cell r="G83">
            <v>0</v>
          </cell>
          <cell r="H83">
            <v>0</v>
          </cell>
          <cell r="I83">
            <v>0</v>
          </cell>
          <cell r="J83">
            <v>0</v>
          </cell>
          <cell r="K83">
            <v>0</v>
          </cell>
          <cell r="L83">
            <v>0</v>
          </cell>
          <cell r="M83">
            <v>0</v>
          </cell>
          <cell r="N83">
            <v>0</v>
          </cell>
        </row>
        <row r="84">
          <cell r="A84">
            <v>6222308000</v>
          </cell>
          <cell r="C84">
            <v>0</v>
          </cell>
          <cell r="D84">
            <v>0</v>
          </cell>
          <cell r="E84">
            <v>0</v>
          </cell>
          <cell r="F84">
            <v>0</v>
          </cell>
          <cell r="G84">
            <v>0</v>
          </cell>
          <cell r="H84">
            <v>0</v>
          </cell>
          <cell r="I84">
            <v>0</v>
          </cell>
          <cell r="J84">
            <v>0</v>
          </cell>
          <cell r="K84">
            <v>0</v>
          </cell>
          <cell r="L84">
            <v>0</v>
          </cell>
          <cell r="M84">
            <v>0</v>
          </cell>
          <cell r="N84">
            <v>0</v>
          </cell>
        </row>
        <row r="85">
          <cell r="A85">
            <v>6222309000</v>
          </cell>
          <cell r="C85">
            <v>0</v>
          </cell>
          <cell r="D85">
            <v>0</v>
          </cell>
          <cell r="E85">
            <v>0</v>
          </cell>
          <cell r="F85">
            <v>0</v>
          </cell>
          <cell r="G85">
            <v>0</v>
          </cell>
          <cell r="H85">
            <v>0</v>
          </cell>
          <cell r="I85">
            <v>0</v>
          </cell>
          <cell r="J85">
            <v>0</v>
          </cell>
          <cell r="K85">
            <v>0</v>
          </cell>
          <cell r="L85">
            <v>0</v>
          </cell>
          <cell r="M85">
            <v>0</v>
          </cell>
          <cell r="N85">
            <v>0</v>
          </cell>
        </row>
        <row r="86">
          <cell r="A86">
            <v>6222399000</v>
          </cell>
          <cell r="C86">
            <v>0</v>
          </cell>
          <cell r="D86">
            <v>0</v>
          </cell>
          <cell r="E86">
            <v>0</v>
          </cell>
          <cell r="F86">
            <v>0</v>
          </cell>
          <cell r="G86">
            <v>0</v>
          </cell>
          <cell r="H86">
            <v>0</v>
          </cell>
          <cell r="I86">
            <v>0</v>
          </cell>
          <cell r="J86">
            <v>0</v>
          </cell>
          <cell r="K86">
            <v>0</v>
          </cell>
          <cell r="L86">
            <v>0</v>
          </cell>
          <cell r="M86">
            <v>0</v>
          </cell>
          <cell r="N86">
            <v>0</v>
          </cell>
        </row>
        <row r="87">
          <cell r="A87">
            <v>6222501000</v>
          </cell>
          <cell r="C87">
            <v>0</v>
          </cell>
          <cell r="D87">
            <v>0</v>
          </cell>
          <cell r="E87">
            <v>0</v>
          </cell>
          <cell r="F87">
            <v>0</v>
          </cell>
          <cell r="G87">
            <v>0</v>
          </cell>
          <cell r="H87">
            <v>0</v>
          </cell>
          <cell r="I87">
            <v>0</v>
          </cell>
          <cell r="J87">
            <v>0</v>
          </cell>
          <cell r="K87">
            <v>0</v>
          </cell>
          <cell r="L87">
            <v>0</v>
          </cell>
          <cell r="M87">
            <v>0</v>
          </cell>
          <cell r="N87">
            <v>0</v>
          </cell>
        </row>
        <row r="88">
          <cell r="A88">
            <v>6222601000</v>
          </cell>
          <cell r="C88">
            <v>0</v>
          </cell>
          <cell r="D88">
            <v>0</v>
          </cell>
          <cell r="E88">
            <v>0</v>
          </cell>
          <cell r="F88">
            <v>0</v>
          </cell>
          <cell r="G88">
            <v>0</v>
          </cell>
          <cell r="H88">
            <v>0</v>
          </cell>
          <cell r="I88">
            <v>0</v>
          </cell>
          <cell r="J88">
            <v>0</v>
          </cell>
          <cell r="K88">
            <v>0</v>
          </cell>
          <cell r="L88">
            <v>0</v>
          </cell>
          <cell r="M88">
            <v>0</v>
          </cell>
          <cell r="N88">
            <v>0</v>
          </cell>
        </row>
        <row r="89">
          <cell r="A89">
            <v>6222701000</v>
          </cell>
          <cell r="C89">
            <v>1131.54</v>
          </cell>
          <cell r="D89">
            <v>1263.03999999999</v>
          </cell>
          <cell r="E89">
            <v>5055.29</v>
          </cell>
          <cell r="F89">
            <v>0</v>
          </cell>
          <cell r="G89">
            <v>0</v>
          </cell>
          <cell r="H89">
            <v>0</v>
          </cell>
          <cell r="I89">
            <v>0</v>
          </cell>
          <cell r="J89">
            <v>0</v>
          </cell>
          <cell r="K89">
            <v>0</v>
          </cell>
          <cell r="L89">
            <v>0</v>
          </cell>
          <cell r="M89">
            <v>0</v>
          </cell>
          <cell r="N89">
            <v>0</v>
          </cell>
        </row>
        <row r="90">
          <cell r="A90">
            <v>6222702000</v>
          </cell>
          <cell r="C90">
            <v>1340.8</v>
          </cell>
          <cell r="D90">
            <v>4011.3499999999894</v>
          </cell>
          <cell r="E90">
            <v>2971.2300000000005</v>
          </cell>
          <cell r="F90">
            <v>0</v>
          </cell>
          <cell r="G90">
            <v>0</v>
          </cell>
          <cell r="H90">
            <v>0</v>
          </cell>
          <cell r="I90">
            <v>0</v>
          </cell>
          <cell r="J90">
            <v>0</v>
          </cell>
          <cell r="K90">
            <v>0</v>
          </cell>
          <cell r="L90">
            <v>0</v>
          </cell>
          <cell r="M90">
            <v>0</v>
          </cell>
          <cell r="N90">
            <v>0</v>
          </cell>
        </row>
        <row r="91">
          <cell r="A91">
            <v>6222703000</v>
          </cell>
          <cell r="C91">
            <v>1544.25</v>
          </cell>
          <cell r="D91">
            <v>922.88999999998987</v>
          </cell>
          <cell r="E91">
            <v>831.25</v>
          </cell>
          <cell r="F91">
            <v>0</v>
          </cell>
          <cell r="G91">
            <v>0</v>
          </cell>
          <cell r="H91">
            <v>0</v>
          </cell>
          <cell r="I91">
            <v>0</v>
          </cell>
          <cell r="J91">
            <v>0</v>
          </cell>
          <cell r="K91">
            <v>0</v>
          </cell>
          <cell r="L91">
            <v>0</v>
          </cell>
          <cell r="M91">
            <v>0</v>
          </cell>
          <cell r="N91">
            <v>0</v>
          </cell>
        </row>
        <row r="92">
          <cell r="A92">
            <v>6222703010</v>
          </cell>
          <cell r="C92">
            <v>0</v>
          </cell>
          <cell r="D92">
            <v>0</v>
          </cell>
          <cell r="E92">
            <v>0</v>
          </cell>
          <cell r="F92">
            <v>0</v>
          </cell>
          <cell r="G92">
            <v>0</v>
          </cell>
          <cell r="H92">
            <v>0</v>
          </cell>
          <cell r="I92">
            <v>0</v>
          </cell>
          <cell r="J92">
            <v>0</v>
          </cell>
          <cell r="K92">
            <v>0</v>
          </cell>
          <cell r="L92">
            <v>0</v>
          </cell>
          <cell r="M92">
            <v>0</v>
          </cell>
          <cell r="N92">
            <v>0</v>
          </cell>
        </row>
        <row r="93">
          <cell r="A93">
            <v>6222704000</v>
          </cell>
          <cell r="C93">
            <v>254.06</v>
          </cell>
          <cell r="D93">
            <v>29.930000000000007</v>
          </cell>
          <cell r="E93">
            <v>350.79999999999905</v>
          </cell>
          <cell r="F93">
            <v>0</v>
          </cell>
          <cell r="G93">
            <v>0</v>
          </cell>
          <cell r="H93">
            <v>0</v>
          </cell>
          <cell r="I93">
            <v>0</v>
          </cell>
          <cell r="J93">
            <v>0</v>
          </cell>
          <cell r="K93">
            <v>0</v>
          </cell>
          <cell r="L93">
            <v>0</v>
          </cell>
          <cell r="M93">
            <v>0</v>
          </cell>
          <cell r="N93">
            <v>0</v>
          </cell>
        </row>
        <row r="94">
          <cell r="A94">
            <v>6222705000</v>
          </cell>
          <cell r="C94">
            <v>0</v>
          </cell>
          <cell r="D94">
            <v>0</v>
          </cell>
          <cell r="E94">
            <v>0</v>
          </cell>
          <cell r="F94">
            <v>0</v>
          </cell>
          <cell r="G94">
            <v>0</v>
          </cell>
          <cell r="H94">
            <v>0</v>
          </cell>
          <cell r="I94">
            <v>0</v>
          </cell>
          <cell r="J94">
            <v>0</v>
          </cell>
          <cell r="K94">
            <v>0</v>
          </cell>
          <cell r="L94">
            <v>0</v>
          </cell>
          <cell r="M94">
            <v>0</v>
          </cell>
          <cell r="N94">
            <v>0</v>
          </cell>
        </row>
        <row r="95">
          <cell r="A95">
            <v>6222706000</v>
          </cell>
          <cell r="C95">
            <v>0</v>
          </cell>
          <cell r="D95">
            <v>0</v>
          </cell>
          <cell r="E95">
            <v>0</v>
          </cell>
          <cell r="F95">
            <v>0</v>
          </cell>
          <cell r="G95">
            <v>0</v>
          </cell>
          <cell r="H95">
            <v>0</v>
          </cell>
          <cell r="I95">
            <v>0</v>
          </cell>
          <cell r="J95">
            <v>0</v>
          </cell>
          <cell r="K95">
            <v>0</v>
          </cell>
          <cell r="L95">
            <v>0</v>
          </cell>
          <cell r="M95">
            <v>0</v>
          </cell>
          <cell r="N95">
            <v>0</v>
          </cell>
        </row>
        <row r="96">
          <cell r="A96">
            <v>6222801000</v>
          </cell>
          <cell r="C96">
            <v>0</v>
          </cell>
          <cell r="D96">
            <v>0</v>
          </cell>
          <cell r="E96">
            <v>0</v>
          </cell>
          <cell r="F96">
            <v>0</v>
          </cell>
          <cell r="G96">
            <v>0</v>
          </cell>
          <cell r="H96">
            <v>0</v>
          </cell>
          <cell r="I96">
            <v>0</v>
          </cell>
          <cell r="J96">
            <v>0</v>
          </cell>
          <cell r="K96">
            <v>0</v>
          </cell>
          <cell r="L96">
            <v>0</v>
          </cell>
          <cell r="M96">
            <v>0</v>
          </cell>
          <cell r="N96">
            <v>0</v>
          </cell>
        </row>
        <row r="97">
          <cell r="A97">
            <v>6222901000</v>
          </cell>
          <cell r="C97">
            <v>0</v>
          </cell>
          <cell r="D97">
            <v>0</v>
          </cell>
          <cell r="E97">
            <v>0</v>
          </cell>
          <cell r="F97">
            <v>0</v>
          </cell>
          <cell r="G97">
            <v>0</v>
          </cell>
          <cell r="H97">
            <v>0</v>
          </cell>
          <cell r="I97">
            <v>0</v>
          </cell>
          <cell r="J97">
            <v>0</v>
          </cell>
          <cell r="K97">
            <v>0</v>
          </cell>
          <cell r="L97">
            <v>0</v>
          </cell>
          <cell r="M97">
            <v>0</v>
          </cell>
          <cell r="N97">
            <v>0</v>
          </cell>
        </row>
        <row r="98">
          <cell r="A98">
            <v>6223101000</v>
          </cell>
          <cell r="C98">
            <v>0</v>
          </cell>
          <cell r="D98">
            <v>0</v>
          </cell>
          <cell r="E98">
            <v>0</v>
          </cell>
          <cell r="F98">
            <v>0</v>
          </cell>
          <cell r="G98">
            <v>0</v>
          </cell>
          <cell r="H98">
            <v>0</v>
          </cell>
          <cell r="I98">
            <v>0</v>
          </cell>
          <cell r="J98">
            <v>0</v>
          </cell>
          <cell r="K98">
            <v>0</v>
          </cell>
          <cell r="L98">
            <v>0</v>
          </cell>
          <cell r="M98">
            <v>0</v>
          </cell>
          <cell r="N98">
            <v>0</v>
          </cell>
        </row>
        <row r="99">
          <cell r="A99">
            <v>6223200000</v>
          </cell>
          <cell r="C99">
            <v>0</v>
          </cell>
          <cell r="D99">
            <v>0</v>
          </cell>
          <cell r="E99">
            <v>0</v>
          </cell>
          <cell r="F99">
            <v>0</v>
          </cell>
          <cell r="G99">
            <v>0</v>
          </cell>
          <cell r="H99">
            <v>0</v>
          </cell>
          <cell r="I99">
            <v>0</v>
          </cell>
          <cell r="J99">
            <v>0</v>
          </cell>
          <cell r="K99">
            <v>0</v>
          </cell>
          <cell r="L99">
            <v>0</v>
          </cell>
          <cell r="M99">
            <v>0</v>
          </cell>
          <cell r="N99">
            <v>0</v>
          </cell>
        </row>
        <row r="100">
          <cell r="A100">
            <v>6223201000</v>
          </cell>
          <cell r="C100">
            <v>410</v>
          </cell>
          <cell r="D100">
            <v>0</v>
          </cell>
          <cell r="E100">
            <v>582.39999999999895</v>
          </cell>
          <cell r="F100">
            <v>0</v>
          </cell>
          <cell r="G100">
            <v>0</v>
          </cell>
          <cell r="H100">
            <v>0</v>
          </cell>
          <cell r="I100">
            <v>0</v>
          </cell>
          <cell r="J100">
            <v>0</v>
          </cell>
          <cell r="K100">
            <v>0</v>
          </cell>
          <cell r="L100">
            <v>0</v>
          </cell>
          <cell r="M100">
            <v>0</v>
          </cell>
          <cell r="N100">
            <v>0</v>
          </cell>
        </row>
        <row r="101">
          <cell r="A101">
            <v>6223202000</v>
          </cell>
          <cell r="C101">
            <v>183.69</v>
          </cell>
          <cell r="D101">
            <v>64</v>
          </cell>
          <cell r="E101">
            <v>239.74</v>
          </cell>
          <cell r="F101">
            <v>0</v>
          </cell>
          <cell r="G101">
            <v>0</v>
          </cell>
          <cell r="H101">
            <v>0</v>
          </cell>
          <cell r="I101">
            <v>0</v>
          </cell>
          <cell r="J101">
            <v>0</v>
          </cell>
          <cell r="K101">
            <v>0</v>
          </cell>
          <cell r="L101">
            <v>0</v>
          </cell>
          <cell r="M101">
            <v>0</v>
          </cell>
          <cell r="N101">
            <v>0</v>
          </cell>
        </row>
        <row r="102">
          <cell r="A102">
            <v>6223203000</v>
          </cell>
          <cell r="C102">
            <v>0</v>
          </cell>
          <cell r="D102">
            <v>0</v>
          </cell>
          <cell r="E102">
            <v>0</v>
          </cell>
          <cell r="F102">
            <v>0</v>
          </cell>
          <cell r="G102">
            <v>0</v>
          </cell>
          <cell r="H102">
            <v>0</v>
          </cell>
          <cell r="I102">
            <v>0</v>
          </cell>
          <cell r="J102">
            <v>0</v>
          </cell>
          <cell r="K102">
            <v>0</v>
          </cell>
          <cell r="L102">
            <v>0</v>
          </cell>
          <cell r="M102">
            <v>0</v>
          </cell>
          <cell r="N102">
            <v>0</v>
          </cell>
        </row>
        <row r="103">
          <cell r="A103">
            <v>6223205000</v>
          </cell>
          <cell r="C103">
            <v>0</v>
          </cell>
          <cell r="D103">
            <v>0</v>
          </cell>
          <cell r="E103">
            <v>0</v>
          </cell>
          <cell r="F103">
            <v>0</v>
          </cell>
          <cell r="G103">
            <v>0</v>
          </cell>
          <cell r="H103">
            <v>0</v>
          </cell>
          <cell r="I103">
            <v>0</v>
          </cell>
          <cell r="J103">
            <v>0</v>
          </cell>
          <cell r="K103">
            <v>0</v>
          </cell>
          <cell r="L103">
            <v>0</v>
          </cell>
          <cell r="M103">
            <v>0</v>
          </cell>
          <cell r="N103">
            <v>0</v>
          </cell>
        </row>
        <row r="104">
          <cell r="A104">
            <v>6223206000</v>
          </cell>
          <cell r="C104">
            <v>0</v>
          </cell>
          <cell r="D104">
            <v>0</v>
          </cell>
          <cell r="E104">
            <v>0</v>
          </cell>
          <cell r="F104">
            <v>0</v>
          </cell>
          <cell r="G104">
            <v>0</v>
          </cell>
          <cell r="H104">
            <v>0</v>
          </cell>
          <cell r="I104">
            <v>0</v>
          </cell>
          <cell r="J104">
            <v>0</v>
          </cell>
          <cell r="K104">
            <v>0</v>
          </cell>
          <cell r="L104">
            <v>0</v>
          </cell>
          <cell r="M104">
            <v>0</v>
          </cell>
          <cell r="N104">
            <v>0</v>
          </cell>
        </row>
        <row r="105">
          <cell r="A105">
            <v>6223207000</v>
          </cell>
          <cell r="C105">
            <v>0</v>
          </cell>
          <cell r="D105">
            <v>0</v>
          </cell>
          <cell r="E105">
            <v>0</v>
          </cell>
          <cell r="F105">
            <v>0</v>
          </cell>
          <cell r="G105">
            <v>0</v>
          </cell>
          <cell r="H105">
            <v>0</v>
          </cell>
          <cell r="I105">
            <v>0</v>
          </cell>
          <cell r="J105">
            <v>0</v>
          </cell>
          <cell r="K105">
            <v>0</v>
          </cell>
          <cell r="L105">
            <v>0</v>
          </cell>
          <cell r="M105">
            <v>0</v>
          </cell>
          <cell r="N105">
            <v>0</v>
          </cell>
        </row>
        <row r="106">
          <cell r="A106">
            <v>6223208000</v>
          </cell>
          <cell r="C106">
            <v>0</v>
          </cell>
          <cell r="D106">
            <v>0</v>
          </cell>
          <cell r="E106">
            <v>0</v>
          </cell>
          <cell r="F106">
            <v>0</v>
          </cell>
          <cell r="G106">
            <v>0</v>
          </cell>
          <cell r="H106">
            <v>0</v>
          </cell>
          <cell r="I106">
            <v>0</v>
          </cell>
          <cell r="J106">
            <v>0</v>
          </cell>
          <cell r="K106">
            <v>0</v>
          </cell>
          <cell r="L106">
            <v>0</v>
          </cell>
          <cell r="M106">
            <v>0</v>
          </cell>
          <cell r="N106">
            <v>0</v>
          </cell>
        </row>
        <row r="107">
          <cell r="A107">
            <v>6223209000</v>
          </cell>
          <cell r="C107">
            <v>0</v>
          </cell>
          <cell r="D107">
            <v>0</v>
          </cell>
          <cell r="E107">
            <v>0</v>
          </cell>
          <cell r="F107">
            <v>0</v>
          </cell>
          <cell r="G107">
            <v>0</v>
          </cell>
          <cell r="H107">
            <v>0</v>
          </cell>
          <cell r="I107">
            <v>0</v>
          </cell>
          <cell r="J107">
            <v>0</v>
          </cell>
          <cell r="K107">
            <v>0</v>
          </cell>
          <cell r="L107">
            <v>0</v>
          </cell>
          <cell r="M107">
            <v>0</v>
          </cell>
          <cell r="N107">
            <v>0</v>
          </cell>
        </row>
        <row r="108">
          <cell r="A108">
            <v>6223221000</v>
          </cell>
          <cell r="C108">
            <v>0</v>
          </cell>
          <cell r="D108">
            <v>0</v>
          </cell>
          <cell r="E108">
            <v>0</v>
          </cell>
          <cell r="F108">
            <v>0</v>
          </cell>
          <cell r="G108">
            <v>0</v>
          </cell>
          <cell r="H108">
            <v>0</v>
          </cell>
          <cell r="I108">
            <v>0</v>
          </cell>
          <cell r="J108">
            <v>0</v>
          </cell>
          <cell r="K108">
            <v>0</v>
          </cell>
          <cell r="L108">
            <v>0</v>
          </cell>
          <cell r="M108">
            <v>0</v>
          </cell>
          <cell r="N108">
            <v>0</v>
          </cell>
        </row>
        <row r="109">
          <cell r="A109">
            <v>6223222000</v>
          </cell>
          <cell r="C109">
            <v>0</v>
          </cell>
          <cell r="D109">
            <v>0</v>
          </cell>
          <cell r="E109">
            <v>0</v>
          </cell>
          <cell r="F109">
            <v>0</v>
          </cell>
          <cell r="G109">
            <v>0</v>
          </cell>
          <cell r="H109">
            <v>0</v>
          </cell>
          <cell r="I109">
            <v>0</v>
          </cell>
          <cell r="J109">
            <v>0</v>
          </cell>
          <cell r="K109">
            <v>0</v>
          </cell>
          <cell r="L109">
            <v>0</v>
          </cell>
          <cell r="M109">
            <v>0</v>
          </cell>
          <cell r="N109">
            <v>0</v>
          </cell>
        </row>
        <row r="110">
          <cell r="A110">
            <v>6223223000</v>
          </cell>
          <cell r="C110">
            <v>0</v>
          </cell>
          <cell r="D110">
            <v>0</v>
          </cell>
          <cell r="E110">
            <v>0</v>
          </cell>
          <cell r="F110">
            <v>0</v>
          </cell>
          <cell r="G110">
            <v>0</v>
          </cell>
          <cell r="H110">
            <v>0</v>
          </cell>
          <cell r="I110">
            <v>0</v>
          </cell>
          <cell r="J110">
            <v>0</v>
          </cell>
          <cell r="K110">
            <v>0</v>
          </cell>
          <cell r="L110">
            <v>0</v>
          </cell>
          <cell r="M110">
            <v>0</v>
          </cell>
          <cell r="N110">
            <v>0</v>
          </cell>
        </row>
        <row r="111">
          <cell r="A111">
            <v>6223293000</v>
          </cell>
          <cell r="C111">
            <v>0</v>
          </cell>
          <cell r="D111">
            <v>0</v>
          </cell>
          <cell r="E111">
            <v>0</v>
          </cell>
          <cell r="F111">
            <v>0</v>
          </cell>
          <cell r="G111">
            <v>0</v>
          </cell>
          <cell r="H111">
            <v>0</v>
          </cell>
          <cell r="I111">
            <v>0</v>
          </cell>
          <cell r="J111">
            <v>0</v>
          </cell>
          <cell r="K111">
            <v>0</v>
          </cell>
          <cell r="L111">
            <v>0</v>
          </cell>
          <cell r="M111">
            <v>0</v>
          </cell>
          <cell r="N111">
            <v>0</v>
          </cell>
        </row>
        <row r="112">
          <cell r="A112">
            <v>6223294000</v>
          </cell>
          <cell r="C112">
            <v>0</v>
          </cell>
          <cell r="D112">
            <v>0</v>
          </cell>
          <cell r="E112">
            <v>0</v>
          </cell>
          <cell r="F112">
            <v>0</v>
          </cell>
          <cell r="G112">
            <v>0</v>
          </cell>
          <cell r="H112">
            <v>0</v>
          </cell>
          <cell r="I112">
            <v>0</v>
          </cell>
          <cell r="J112">
            <v>0</v>
          </cell>
          <cell r="K112">
            <v>0</v>
          </cell>
          <cell r="L112">
            <v>0</v>
          </cell>
          <cell r="M112">
            <v>0</v>
          </cell>
          <cell r="N112">
            <v>0</v>
          </cell>
        </row>
        <row r="113">
          <cell r="A113">
            <v>6223295000</v>
          </cell>
          <cell r="C113">
            <v>0</v>
          </cell>
          <cell r="D113">
            <v>0</v>
          </cell>
          <cell r="E113">
            <v>0</v>
          </cell>
          <cell r="F113">
            <v>0</v>
          </cell>
          <cell r="G113">
            <v>0</v>
          </cell>
          <cell r="H113">
            <v>0</v>
          </cell>
          <cell r="I113">
            <v>0</v>
          </cell>
          <cell r="J113">
            <v>0</v>
          </cell>
          <cell r="K113">
            <v>0</v>
          </cell>
          <cell r="L113">
            <v>0</v>
          </cell>
          <cell r="M113">
            <v>0</v>
          </cell>
          <cell r="N113">
            <v>0</v>
          </cell>
        </row>
        <row r="114">
          <cell r="A114">
            <v>6223299000</v>
          </cell>
          <cell r="C114">
            <v>0</v>
          </cell>
          <cell r="D114">
            <v>0</v>
          </cell>
          <cell r="E114">
            <v>0</v>
          </cell>
          <cell r="F114">
            <v>0</v>
          </cell>
          <cell r="G114">
            <v>0</v>
          </cell>
          <cell r="H114">
            <v>0</v>
          </cell>
          <cell r="I114">
            <v>0</v>
          </cell>
          <cell r="J114">
            <v>0</v>
          </cell>
          <cell r="K114">
            <v>0</v>
          </cell>
          <cell r="L114">
            <v>0</v>
          </cell>
          <cell r="M114">
            <v>0</v>
          </cell>
          <cell r="N114">
            <v>0</v>
          </cell>
        </row>
        <row r="115">
          <cell r="A115">
            <v>6223301000</v>
          </cell>
          <cell r="C115">
            <v>0</v>
          </cell>
          <cell r="D115">
            <v>0</v>
          </cell>
          <cell r="E115">
            <v>0</v>
          </cell>
          <cell r="F115">
            <v>0</v>
          </cell>
          <cell r="G115">
            <v>0</v>
          </cell>
          <cell r="H115">
            <v>0</v>
          </cell>
          <cell r="I115">
            <v>0</v>
          </cell>
          <cell r="J115">
            <v>0</v>
          </cell>
          <cell r="K115">
            <v>0</v>
          </cell>
          <cell r="L115">
            <v>0</v>
          </cell>
          <cell r="M115">
            <v>0</v>
          </cell>
          <cell r="N115">
            <v>0</v>
          </cell>
        </row>
        <row r="116">
          <cell r="A116">
            <v>6223401000</v>
          </cell>
          <cell r="C116">
            <v>670</v>
          </cell>
          <cell r="D116">
            <v>159.10000000000002</v>
          </cell>
          <cell r="E116">
            <v>1194.47999999999</v>
          </cell>
          <cell r="F116">
            <v>0</v>
          </cell>
          <cell r="G116">
            <v>0</v>
          </cell>
          <cell r="H116">
            <v>0</v>
          </cell>
          <cell r="I116">
            <v>0</v>
          </cell>
          <cell r="J116">
            <v>0</v>
          </cell>
          <cell r="K116">
            <v>0</v>
          </cell>
          <cell r="L116">
            <v>0</v>
          </cell>
          <cell r="M116">
            <v>0</v>
          </cell>
          <cell r="N116">
            <v>0</v>
          </cell>
        </row>
        <row r="117">
          <cell r="A117">
            <v>6223501000</v>
          </cell>
          <cell r="C117">
            <v>11020.969999999899</v>
          </cell>
          <cell r="D117">
            <v>946.21000000010099</v>
          </cell>
          <cell r="E117">
            <v>21095.730000000003</v>
          </cell>
          <cell r="F117">
            <v>0</v>
          </cell>
          <cell r="G117">
            <v>0</v>
          </cell>
          <cell r="H117">
            <v>0</v>
          </cell>
          <cell r="I117">
            <v>0</v>
          </cell>
          <cell r="J117">
            <v>0</v>
          </cell>
          <cell r="K117">
            <v>0</v>
          </cell>
          <cell r="L117">
            <v>0</v>
          </cell>
          <cell r="M117">
            <v>0</v>
          </cell>
          <cell r="N117">
            <v>0</v>
          </cell>
        </row>
        <row r="118">
          <cell r="A118">
            <v>6223608000</v>
          </cell>
          <cell r="C118">
            <v>0</v>
          </cell>
          <cell r="D118">
            <v>0</v>
          </cell>
          <cell r="E118">
            <v>0</v>
          </cell>
          <cell r="F118">
            <v>0</v>
          </cell>
          <cell r="G118">
            <v>0</v>
          </cell>
          <cell r="H118">
            <v>0</v>
          </cell>
          <cell r="I118">
            <v>0</v>
          </cell>
          <cell r="J118">
            <v>0</v>
          </cell>
          <cell r="K118">
            <v>0</v>
          </cell>
          <cell r="L118">
            <v>0</v>
          </cell>
          <cell r="M118">
            <v>0</v>
          </cell>
          <cell r="N118">
            <v>0</v>
          </cell>
        </row>
        <row r="119">
          <cell r="A119">
            <v>6223609000</v>
          </cell>
          <cell r="C119">
            <v>51.219999999999899</v>
          </cell>
          <cell r="D119">
            <v>0</v>
          </cell>
          <cell r="E119">
            <v>13838.02</v>
          </cell>
          <cell r="F119">
            <v>0</v>
          </cell>
          <cell r="G119">
            <v>0</v>
          </cell>
          <cell r="H119">
            <v>0</v>
          </cell>
          <cell r="I119">
            <v>0</v>
          </cell>
          <cell r="J119">
            <v>0</v>
          </cell>
          <cell r="K119">
            <v>0</v>
          </cell>
          <cell r="L119">
            <v>0</v>
          </cell>
          <cell r="M119">
            <v>0</v>
          </cell>
          <cell r="N119">
            <v>0</v>
          </cell>
        </row>
        <row r="120">
          <cell r="A120">
            <v>6223610000</v>
          </cell>
          <cell r="C120">
            <v>0</v>
          </cell>
          <cell r="D120">
            <v>0</v>
          </cell>
          <cell r="E120">
            <v>0</v>
          </cell>
          <cell r="F120">
            <v>0</v>
          </cell>
          <cell r="G120">
            <v>0</v>
          </cell>
          <cell r="H120">
            <v>0</v>
          </cell>
          <cell r="I120">
            <v>0</v>
          </cell>
          <cell r="J120">
            <v>0</v>
          </cell>
          <cell r="K120">
            <v>0</v>
          </cell>
          <cell r="L120">
            <v>0</v>
          </cell>
          <cell r="M120">
            <v>0</v>
          </cell>
          <cell r="N120">
            <v>0</v>
          </cell>
        </row>
        <row r="121">
          <cell r="A121">
            <v>6223699000</v>
          </cell>
          <cell r="C121">
            <v>74691.729999999894</v>
          </cell>
          <cell r="D121">
            <v>148.25</v>
          </cell>
          <cell r="E121">
            <v>75.120000000111759</v>
          </cell>
          <cell r="F121">
            <v>0</v>
          </cell>
          <cell r="G121">
            <v>0</v>
          </cell>
          <cell r="H121">
            <v>0</v>
          </cell>
          <cell r="I121">
            <v>0</v>
          </cell>
          <cell r="J121">
            <v>0</v>
          </cell>
          <cell r="K121">
            <v>0</v>
          </cell>
          <cell r="L121">
            <v>0</v>
          </cell>
          <cell r="M121">
            <v>0</v>
          </cell>
          <cell r="N121">
            <v>0</v>
          </cell>
        </row>
        <row r="122">
          <cell r="A122">
            <v>6229802000</v>
          </cell>
          <cell r="C122">
            <v>0</v>
          </cell>
          <cell r="D122">
            <v>0</v>
          </cell>
          <cell r="E122">
            <v>0</v>
          </cell>
          <cell r="F122">
            <v>0</v>
          </cell>
          <cell r="G122">
            <v>0</v>
          </cell>
          <cell r="H122">
            <v>0</v>
          </cell>
          <cell r="I122">
            <v>0</v>
          </cell>
          <cell r="J122">
            <v>0</v>
          </cell>
          <cell r="K122">
            <v>0</v>
          </cell>
          <cell r="L122">
            <v>0</v>
          </cell>
          <cell r="M122">
            <v>0</v>
          </cell>
          <cell r="N122">
            <v>0</v>
          </cell>
        </row>
        <row r="123">
          <cell r="A123">
            <v>6229803000</v>
          </cell>
          <cell r="C123">
            <v>0</v>
          </cell>
          <cell r="D123">
            <v>0</v>
          </cell>
          <cell r="E123">
            <v>0</v>
          </cell>
          <cell r="F123">
            <v>0</v>
          </cell>
          <cell r="G123">
            <v>0</v>
          </cell>
          <cell r="H123">
            <v>0</v>
          </cell>
          <cell r="I123">
            <v>0</v>
          </cell>
          <cell r="J123">
            <v>0</v>
          </cell>
          <cell r="K123">
            <v>0</v>
          </cell>
          <cell r="L123">
            <v>0</v>
          </cell>
          <cell r="M123">
            <v>0</v>
          </cell>
          <cell r="N123">
            <v>0</v>
          </cell>
        </row>
        <row r="124">
          <cell r="A124">
            <v>6229804000</v>
          </cell>
          <cell r="C124">
            <v>0</v>
          </cell>
          <cell r="D124">
            <v>0</v>
          </cell>
          <cell r="E124">
            <v>0</v>
          </cell>
          <cell r="F124">
            <v>0</v>
          </cell>
          <cell r="G124">
            <v>0</v>
          </cell>
          <cell r="H124">
            <v>0</v>
          </cell>
          <cell r="I124">
            <v>0</v>
          </cell>
          <cell r="J124">
            <v>0</v>
          </cell>
          <cell r="K124">
            <v>0</v>
          </cell>
          <cell r="L124">
            <v>0</v>
          </cell>
          <cell r="M124">
            <v>0</v>
          </cell>
          <cell r="N124">
            <v>0</v>
          </cell>
        </row>
        <row r="125">
          <cell r="A125">
            <v>6229805000</v>
          </cell>
          <cell r="C125">
            <v>0</v>
          </cell>
          <cell r="D125">
            <v>0</v>
          </cell>
          <cell r="E125">
            <v>0</v>
          </cell>
          <cell r="F125">
            <v>0</v>
          </cell>
          <cell r="G125">
            <v>0</v>
          </cell>
          <cell r="H125">
            <v>0</v>
          </cell>
          <cell r="I125">
            <v>0</v>
          </cell>
          <cell r="J125">
            <v>0</v>
          </cell>
          <cell r="K125">
            <v>0</v>
          </cell>
          <cell r="L125">
            <v>0</v>
          </cell>
          <cell r="M125">
            <v>0</v>
          </cell>
          <cell r="N125">
            <v>0</v>
          </cell>
        </row>
        <row r="126">
          <cell r="A126">
            <v>6229806000</v>
          </cell>
          <cell r="C126">
            <v>0</v>
          </cell>
          <cell r="D126">
            <v>0</v>
          </cell>
          <cell r="E126">
            <v>0</v>
          </cell>
          <cell r="F126">
            <v>0</v>
          </cell>
          <cell r="G126">
            <v>0</v>
          </cell>
          <cell r="H126">
            <v>0</v>
          </cell>
          <cell r="I126">
            <v>0</v>
          </cell>
          <cell r="J126">
            <v>0</v>
          </cell>
          <cell r="K126">
            <v>0</v>
          </cell>
          <cell r="L126">
            <v>0</v>
          </cell>
          <cell r="M126">
            <v>0</v>
          </cell>
          <cell r="N126">
            <v>0</v>
          </cell>
        </row>
        <row r="127">
          <cell r="A127">
            <v>6229807000</v>
          </cell>
          <cell r="C127">
            <v>0</v>
          </cell>
          <cell r="D127">
            <v>0</v>
          </cell>
          <cell r="E127">
            <v>0</v>
          </cell>
          <cell r="F127">
            <v>0</v>
          </cell>
          <cell r="G127">
            <v>0</v>
          </cell>
          <cell r="H127">
            <v>0</v>
          </cell>
          <cell r="I127">
            <v>0</v>
          </cell>
          <cell r="J127">
            <v>0</v>
          </cell>
          <cell r="K127">
            <v>0</v>
          </cell>
          <cell r="L127">
            <v>0</v>
          </cell>
          <cell r="M127">
            <v>0</v>
          </cell>
          <cell r="N127">
            <v>0</v>
          </cell>
        </row>
        <row r="128">
          <cell r="A128">
            <v>6229808000</v>
          </cell>
          <cell r="C128">
            <v>295</v>
          </cell>
          <cell r="D128">
            <v>295</v>
          </cell>
          <cell r="E128">
            <v>295</v>
          </cell>
          <cell r="F128">
            <v>0</v>
          </cell>
          <cell r="G128">
            <v>0</v>
          </cell>
          <cell r="H128">
            <v>0</v>
          </cell>
          <cell r="I128">
            <v>0</v>
          </cell>
          <cell r="J128">
            <v>0</v>
          </cell>
          <cell r="K128">
            <v>0</v>
          </cell>
          <cell r="L128">
            <v>0</v>
          </cell>
          <cell r="M128">
            <v>0</v>
          </cell>
          <cell r="N128">
            <v>0</v>
          </cell>
        </row>
        <row r="129">
          <cell r="A129">
            <v>6229899000</v>
          </cell>
          <cell r="C129">
            <v>66.959999999999894</v>
          </cell>
          <cell r="D129">
            <v>102.28000000000011</v>
          </cell>
          <cell r="E129">
            <v>142.94</v>
          </cell>
          <cell r="F129">
            <v>0</v>
          </cell>
          <cell r="G129">
            <v>0</v>
          </cell>
          <cell r="H129">
            <v>0</v>
          </cell>
          <cell r="I129">
            <v>0</v>
          </cell>
          <cell r="J129">
            <v>0</v>
          </cell>
          <cell r="K129">
            <v>0</v>
          </cell>
          <cell r="L129">
            <v>0</v>
          </cell>
          <cell r="M129">
            <v>0</v>
          </cell>
          <cell r="N129">
            <v>0</v>
          </cell>
        </row>
        <row r="130">
          <cell r="A130">
            <v>6300000001</v>
          </cell>
          <cell r="C130">
            <v>0</v>
          </cell>
          <cell r="D130">
            <v>0</v>
          </cell>
          <cell r="E130">
            <v>0</v>
          </cell>
          <cell r="F130">
            <v>0</v>
          </cell>
          <cell r="G130">
            <v>0</v>
          </cell>
          <cell r="H130">
            <v>0</v>
          </cell>
          <cell r="I130">
            <v>0</v>
          </cell>
          <cell r="J130">
            <v>0</v>
          </cell>
          <cell r="K130">
            <v>0</v>
          </cell>
          <cell r="L130">
            <v>0</v>
          </cell>
          <cell r="M130">
            <v>0</v>
          </cell>
          <cell r="N130">
            <v>0</v>
          </cell>
        </row>
        <row r="131">
          <cell r="A131">
            <v>6311001000</v>
          </cell>
          <cell r="C131">
            <v>0</v>
          </cell>
          <cell r="D131">
            <v>0</v>
          </cell>
          <cell r="E131">
            <v>0</v>
          </cell>
          <cell r="F131">
            <v>0</v>
          </cell>
          <cell r="G131">
            <v>0</v>
          </cell>
          <cell r="H131">
            <v>0</v>
          </cell>
          <cell r="I131">
            <v>0</v>
          </cell>
          <cell r="J131">
            <v>0</v>
          </cell>
          <cell r="K131">
            <v>0</v>
          </cell>
          <cell r="L131">
            <v>0</v>
          </cell>
          <cell r="M131">
            <v>0</v>
          </cell>
          <cell r="N131">
            <v>0</v>
          </cell>
        </row>
        <row r="132">
          <cell r="A132">
            <v>6312001000</v>
          </cell>
          <cell r="C132">
            <v>0</v>
          </cell>
          <cell r="D132">
            <v>0</v>
          </cell>
          <cell r="E132">
            <v>0</v>
          </cell>
          <cell r="F132">
            <v>0</v>
          </cell>
          <cell r="G132">
            <v>0</v>
          </cell>
          <cell r="H132">
            <v>0</v>
          </cell>
          <cell r="I132">
            <v>0</v>
          </cell>
          <cell r="J132">
            <v>0</v>
          </cell>
          <cell r="K132">
            <v>0</v>
          </cell>
          <cell r="L132">
            <v>0</v>
          </cell>
          <cell r="M132">
            <v>0</v>
          </cell>
          <cell r="N132">
            <v>0</v>
          </cell>
        </row>
        <row r="133">
          <cell r="A133">
            <v>6312002000</v>
          </cell>
          <cell r="C133">
            <v>0</v>
          </cell>
          <cell r="D133">
            <v>400.67</v>
          </cell>
          <cell r="E133">
            <v>360.91</v>
          </cell>
          <cell r="F133">
            <v>0</v>
          </cell>
          <cell r="G133">
            <v>0</v>
          </cell>
          <cell r="H133">
            <v>0</v>
          </cell>
          <cell r="I133">
            <v>0</v>
          </cell>
          <cell r="J133">
            <v>0</v>
          </cell>
          <cell r="K133">
            <v>0</v>
          </cell>
          <cell r="L133">
            <v>0</v>
          </cell>
          <cell r="M133">
            <v>0</v>
          </cell>
          <cell r="N133">
            <v>0</v>
          </cell>
        </row>
        <row r="134">
          <cell r="A134">
            <v>6313001000</v>
          </cell>
          <cell r="C134">
            <v>23.1</v>
          </cell>
          <cell r="D134">
            <v>29.589999999999897</v>
          </cell>
          <cell r="E134">
            <v>51.019999999999101</v>
          </cell>
          <cell r="F134">
            <v>0</v>
          </cell>
          <cell r="G134">
            <v>0</v>
          </cell>
          <cell r="H134">
            <v>0</v>
          </cell>
          <cell r="I134">
            <v>0</v>
          </cell>
          <cell r="J134">
            <v>0</v>
          </cell>
          <cell r="K134">
            <v>0</v>
          </cell>
          <cell r="L134">
            <v>0</v>
          </cell>
          <cell r="M134">
            <v>0</v>
          </cell>
          <cell r="N134">
            <v>0</v>
          </cell>
        </row>
        <row r="135">
          <cell r="A135">
            <v>6313002000</v>
          </cell>
          <cell r="C135">
            <v>0</v>
          </cell>
          <cell r="D135">
            <v>0</v>
          </cell>
          <cell r="E135">
            <v>0</v>
          </cell>
          <cell r="F135">
            <v>0</v>
          </cell>
          <cell r="G135">
            <v>0</v>
          </cell>
          <cell r="H135">
            <v>0</v>
          </cell>
          <cell r="I135">
            <v>0</v>
          </cell>
          <cell r="J135">
            <v>0</v>
          </cell>
          <cell r="K135">
            <v>0</v>
          </cell>
          <cell r="L135">
            <v>0</v>
          </cell>
          <cell r="M135">
            <v>0</v>
          </cell>
          <cell r="N135">
            <v>0</v>
          </cell>
        </row>
        <row r="136">
          <cell r="A136">
            <v>6313002001</v>
          </cell>
          <cell r="C136">
            <v>0</v>
          </cell>
          <cell r="D136">
            <v>0</v>
          </cell>
          <cell r="E136">
            <v>0</v>
          </cell>
          <cell r="F136">
            <v>0</v>
          </cell>
          <cell r="G136">
            <v>0</v>
          </cell>
          <cell r="H136">
            <v>0</v>
          </cell>
          <cell r="I136">
            <v>0</v>
          </cell>
          <cell r="J136">
            <v>0</v>
          </cell>
          <cell r="K136">
            <v>0</v>
          </cell>
          <cell r="L136">
            <v>0</v>
          </cell>
          <cell r="M136">
            <v>0</v>
          </cell>
          <cell r="N136">
            <v>0</v>
          </cell>
        </row>
        <row r="137">
          <cell r="A137">
            <v>6313002002</v>
          </cell>
          <cell r="C137">
            <v>0</v>
          </cell>
          <cell r="D137">
            <v>515.63</v>
          </cell>
          <cell r="E137">
            <v>30068.75</v>
          </cell>
          <cell r="F137">
            <v>0</v>
          </cell>
          <cell r="G137">
            <v>0</v>
          </cell>
          <cell r="H137">
            <v>0</v>
          </cell>
          <cell r="I137">
            <v>0</v>
          </cell>
          <cell r="J137">
            <v>0</v>
          </cell>
          <cell r="K137">
            <v>0</v>
          </cell>
          <cell r="L137">
            <v>0</v>
          </cell>
          <cell r="M137">
            <v>0</v>
          </cell>
          <cell r="N137">
            <v>0</v>
          </cell>
        </row>
        <row r="138">
          <cell r="A138">
            <v>6313003000</v>
          </cell>
          <cell r="C138">
            <v>0</v>
          </cell>
          <cell r="D138">
            <v>0</v>
          </cell>
          <cell r="E138">
            <v>0</v>
          </cell>
          <cell r="F138">
            <v>0</v>
          </cell>
          <cell r="G138">
            <v>0</v>
          </cell>
          <cell r="H138">
            <v>0</v>
          </cell>
          <cell r="I138">
            <v>0</v>
          </cell>
          <cell r="J138">
            <v>0</v>
          </cell>
          <cell r="K138">
            <v>0</v>
          </cell>
          <cell r="L138">
            <v>0</v>
          </cell>
          <cell r="M138">
            <v>0</v>
          </cell>
          <cell r="N138">
            <v>0</v>
          </cell>
        </row>
        <row r="139">
          <cell r="A139">
            <v>6314001000</v>
          </cell>
          <cell r="C139">
            <v>0</v>
          </cell>
          <cell r="D139">
            <v>0</v>
          </cell>
          <cell r="E139">
            <v>0</v>
          </cell>
          <cell r="F139">
            <v>0</v>
          </cell>
          <cell r="G139">
            <v>0</v>
          </cell>
          <cell r="H139">
            <v>0</v>
          </cell>
          <cell r="I139">
            <v>0</v>
          </cell>
          <cell r="J139">
            <v>0</v>
          </cell>
          <cell r="K139">
            <v>0</v>
          </cell>
          <cell r="L139">
            <v>0</v>
          </cell>
          <cell r="M139">
            <v>0</v>
          </cell>
          <cell r="N139">
            <v>0</v>
          </cell>
        </row>
        <row r="140">
          <cell r="A140">
            <v>6317001000</v>
          </cell>
          <cell r="C140">
            <v>65.819999999999894</v>
          </cell>
          <cell r="D140">
            <v>0</v>
          </cell>
          <cell r="E140">
            <v>76.740000000000109</v>
          </cell>
          <cell r="F140">
            <v>0</v>
          </cell>
          <cell r="G140">
            <v>0</v>
          </cell>
          <cell r="H140">
            <v>0</v>
          </cell>
          <cell r="I140">
            <v>0</v>
          </cell>
          <cell r="J140">
            <v>0</v>
          </cell>
          <cell r="K140">
            <v>0</v>
          </cell>
          <cell r="L140">
            <v>0</v>
          </cell>
          <cell r="M140">
            <v>0</v>
          </cell>
          <cell r="N140">
            <v>0</v>
          </cell>
        </row>
        <row r="141">
          <cell r="A141">
            <v>6318099000</v>
          </cell>
          <cell r="C141">
            <v>0</v>
          </cell>
          <cell r="D141">
            <v>0</v>
          </cell>
          <cell r="E141">
            <v>0</v>
          </cell>
          <cell r="F141">
            <v>0</v>
          </cell>
          <cell r="G141">
            <v>0</v>
          </cell>
          <cell r="H141">
            <v>0</v>
          </cell>
          <cell r="I141">
            <v>0</v>
          </cell>
          <cell r="J141">
            <v>0</v>
          </cell>
          <cell r="K141">
            <v>0</v>
          </cell>
          <cell r="L141">
            <v>0</v>
          </cell>
          <cell r="M141">
            <v>0</v>
          </cell>
          <cell r="N141">
            <v>0</v>
          </cell>
        </row>
        <row r="142">
          <cell r="A142">
            <v>6320001000</v>
          </cell>
          <cell r="C142">
            <v>0</v>
          </cell>
          <cell r="D142">
            <v>0</v>
          </cell>
          <cell r="E142">
            <v>0</v>
          </cell>
          <cell r="F142">
            <v>0</v>
          </cell>
          <cell r="G142">
            <v>0</v>
          </cell>
          <cell r="H142">
            <v>0</v>
          </cell>
          <cell r="I142">
            <v>0</v>
          </cell>
          <cell r="J142">
            <v>0</v>
          </cell>
          <cell r="K142">
            <v>0</v>
          </cell>
          <cell r="L142">
            <v>0</v>
          </cell>
          <cell r="M142">
            <v>0</v>
          </cell>
          <cell r="N142">
            <v>0</v>
          </cell>
        </row>
        <row r="143">
          <cell r="A143">
            <v>6320099000</v>
          </cell>
          <cell r="C143">
            <v>0</v>
          </cell>
          <cell r="D143">
            <v>0</v>
          </cell>
          <cell r="E143">
            <v>0</v>
          </cell>
          <cell r="F143">
            <v>0</v>
          </cell>
          <cell r="G143">
            <v>0</v>
          </cell>
          <cell r="H143">
            <v>0</v>
          </cell>
          <cell r="I143">
            <v>0</v>
          </cell>
          <cell r="J143">
            <v>0</v>
          </cell>
          <cell r="K143">
            <v>0</v>
          </cell>
          <cell r="L143">
            <v>0</v>
          </cell>
          <cell r="M143">
            <v>0</v>
          </cell>
          <cell r="N143">
            <v>0</v>
          </cell>
        </row>
        <row r="144">
          <cell r="A144">
            <v>6400000001</v>
          </cell>
          <cell r="C144">
            <v>0</v>
          </cell>
          <cell r="D144">
            <v>0</v>
          </cell>
          <cell r="E144">
            <v>0</v>
          </cell>
          <cell r="F144">
            <v>0</v>
          </cell>
          <cell r="G144">
            <v>0</v>
          </cell>
          <cell r="H144">
            <v>0</v>
          </cell>
          <cell r="I144">
            <v>0</v>
          </cell>
          <cell r="J144">
            <v>0</v>
          </cell>
          <cell r="K144">
            <v>0</v>
          </cell>
          <cell r="L144">
            <v>0</v>
          </cell>
          <cell r="M144">
            <v>0</v>
          </cell>
          <cell r="N144">
            <v>0</v>
          </cell>
        </row>
        <row r="145">
          <cell r="A145">
            <v>6410001000</v>
          </cell>
          <cell r="C145">
            <v>0</v>
          </cell>
          <cell r="D145">
            <v>0</v>
          </cell>
          <cell r="E145">
            <v>0</v>
          </cell>
          <cell r="F145">
            <v>0</v>
          </cell>
          <cell r="G145">
            <v>0</v>
          </cell>
          <cell r="H145">
            <v>0</v>
          </cell>
          <cell r="I145">
            <v>0</v>
          </cell>
          <cell r="J145">
            <v>0</v>
          </cell>
          <cell r="K145">
            <v>0</v>
          </cell>
          <cell r="L145">
            <v>0</v>
          </cell>
          <cell r="M145">
            <v>0</v>
          </cell>
          <cell r="N145">
            <v>0</v>
          </cell>
        </row>
        <row r="146">
          <cell r="A146">
            <v>6410001010</v>
          </cell>
          <cell r="C146">
            <v>0</v>
          </cell>
          <cell r="D146">
            <v>0</v>
          </cell>
          <cell r="E146">
            <v>0</v>
          </cell>
          <cell r="F146">
            <v>0</v>
          </cell>
          <cell r="G146">
            <v>0</v>
          </cell>
          <cell r="H146">
            <v>0</v>
          </cell>
          <cell r="I146">
            <v>0</v>
          </cell>
          <cell r="J146">
            <v>0</v>
          </cell>
          <cell r="K146">
            <v>0</v>
          </cell>
          <cell r="L146">
            <v>0</v>
          </cell>
          <cell r="M146">
            <v>0</v>
          </cell>
          <cell r="N146">
            <v>0</v>
          </cell>
        </row>
        <row r="147">
          <cell r="A147">
            <v>6410001020</v>
          </cell>
          <cell r="C147">
            <v>0</v>
          </cell>
          <cell r="D147">
            <v>0</v>
          </cell>
          <cell r="E147">
            <v>0</v>
          </cell>
          <cell r="F147">
            <v>0</v>
          </cell>
          <cell r="G147">
            <v>0</v>
          </cell>
          <cell r="H147">
            <v>0</v>
          </cell>
          <cell r="I147">
            <v>0</v>
          </cell>
          <cell r="J147">
            <v>0</v>
          </cell>
          <cell r="K147">
            <v>0</v>
          </cell>
          <cell r="L147">
            <v>0</v>
          </cell>
          <cell r="M147">
            <v>0</v>
          </cell>
          <cell r="N147">
            <v>0</v>
          </cell>
        </row>
        <row r="148">
          <cell r="A148">
            <v>6420001000</v>
          </cell>
          <cell r="C148">
            <v>89566.75</v>
          </cell>
          <cell r="D148">
            <v>88668</v>
          </cell>
          <cell r="E148">
            <v>94647.929999999003</v>
          </cell>
          <cell r="F148">
            <v>0</v>
          </cell>
          <cell r="G148">
            <v>0</v>
          </cell>
          <cell r="H148">
            <v>0</v>
          </cell>
          <cell r="I148">
            <v>0</v>
          </cell>
          <cell r="J148">
            <v>0</v>
          </cell>
          <cell r="K148">
            <v>0</v>
          </cell>
          <cell r="L148">
            <v>0</v>
          </cell>
          <cell r="M148">
            <v>0</v>
          </cell>
          <cell r="N148">
            <v>0</v>
          </cell>
        </row>
        <row r="149">
          <cell r="A149">
            <v>6420002000</v>
          </cell>
          <cell r="C149">
            <v>6444.46</v>
          </cell>
          <cell r="D149">
            <v>6419.8499999998994</v>
          </cell>
          <cell r="E149">
            <v>6920.0700000001016</v>
          </cell>
          <cell r="F149">
            <v>0</v>
          </cell>
          <cell r="G149">
            <v>0</v>
          </cell>
          <cell r="H149">
            <v>0</v>
          </cell>
          <cell r="I149">
            <v>0</v>
          </cell>
          <cell r="J149">
            <v>0</v>
          </cell>
          <cell r="K149">
            <v>0</v>
          </cell>
          <cell r="L149">
            <v>0</v>
          </cell>
          <cell r="M149">
            <v>0</v>
          </cell>
          <cell r="N149">
            <v>0</v>
          </cell>
        </row>
        <row r="150">
          <cell r="A150">
            <v>6420003000</v>
          </cell>
          <cell r="C150">
            <v>9301.61</v>
          </cell>
          <cell r="D150">
            <v>9301.61</v>
          </cell>
          <cell r="E150">
            <v>9999.8299999998999</v>
          </cell>
          <cell r="F150">
            <v>0</v>
          </cell>
          <cell r="G150">
            <v>0</v>
          </cell>
          <cell r="H150">
            <v>0</v>
          </cell>
          <cell r="I150">
            <v>0</v>
          </cell>
          <cell r="J150">
            <v>0</v>
          </cell>
          <cell r="K150">
            <v>0</v>
          </cell>
          <cell r="L150">
            <v>0</v>
          </cell>
          <cell r="M150">
            <v>0</v>
          </cell>
          <cell r="N150">
            <v>0</v>
          </cell>
        </row>
        <row r="151">
          <cell r="A151">
            <v>6420004000</v>
          </cell>
          <cell r="C151">
            <v>9301.61</v>
          </cell>
          <cell r="D151">
            <v>9301.61</v>
          </cell>
          <cell r="E151">
            <v>9999.8299999998999</v>
          </cell>
          <cell r="F151">
            <v>0</v>
          </cell>
          <cell r="G151">
            <v>0</v>
          </cell>
          <cell r="H151">
            <v>0</v>
          </cell>
          <cell r="I151">
            <v>0</v>
          </cell>
          <cell r="J151">
            <v>0</v>
          </cell>
          <cell r="K151">
            <v>0</v>
          </cell>
          <cell r="L151">
            <v>0</v>
          </cell>
          <cell r="M151">
            <v>0</v>
          </cell>
          <cell r="N151">
            <v>0</v>
          </cell>
        </row>
        <row r="152">
          <cell r="A152">
            <v>6420005000</v>
          </cell>
          <cell r="C152">
            <v>375.97</v>
          </cell>
          <cell r="D152">
            <v>468.23</v>
          </cell>
          <cell r="E152">
            <v>206.90999999998985</v>
          </cell>
          <cell r="F152">
            <v>0</v>
          </cell>
          <cell r="G152">
            <v>0</v>
          </cell>
          <cell r="H152">
            <v>0</v>
          </cell>
          <cell r="I152">
            <v>0</v>
          </cell>
          <cell r="J152">
            <v>0</v>
          </cell>
          <cell r="K152">
            <v>0</v>
          </cell>
          <cell r="L152">
            <v>0</v>
          </cell>
          <cell r="M152">
            <v>0</v>
          </cell>
          <cell r="N152">
            <v>0</v>
          </cell>
        </row>
        <row r="153">
          <cell r="A153">
            <v>6420006000</v>
          </cell>
          <cell r="C153">
            <v>5553.68</v>
          </cell>
          <cell r="D153">
            <v>5553.68</v>
          </cell>
          <cell r="E153">
            <v>5890.5499999999993</v>
          </cell>
          <cell r="F153">
            <v>0</v>
          </cell>
          <cell r="G153">
            <v>0</v>
          </cell>
          <cell r="H153">
            <v>0</v>
          </cell>
          <cell r="I153">
            <v>0</v>
          </cell>
          <cell r="J153">
            <v>0</v>
          </cell>
          <cell r="K153">
            <v>0</v>
          </cell>
          <cell r="L153">
            <v>0</v>
          </cell>
          <cell r="M153">
            <v>0</v>
          </cell>
          <cell r="N153">
            <v>0</v>
          </cell>
        </row>
        <row r="154">
          <cell r="A154">
            <v>6420007000</v>
          </cell>
          <cell r="C154">
            <v>0</v>
          </cell>
          <cell r="D154">
            <v>0</v>
          </cell>
          <cell r="E154">
            <v>0</v>
          </cell>
          <cell r="F154">
            <v>0</v>
          </cell>
          <cell r="G154">
            <v>0</v>
          </cell>
          <cell r="H154">
            <v>0</v>
          </cell>
          <cell r="I154">
            <v>0</v>
          </cell>
          <cell r="J154">
            <v>0</v>
          </cell>
          <cell r="K154">
            <v>0</v>
          </cell>
          <cell r="L154">
            <v>0</v>
          </cell>
          <cell r="M154">
            <v>0</v>
          </cell>
          <cell r="N154">
            <v>0</v>
          </cell>
        </row>
        <row r="155">
          <cell r="A155">
            <v>6420008000</v>
          </cell>
          <cell r="C155">
            <v>0</v>
          </cell>
          <cell r="D155">
            <v>0</v>
          </cell>
          <cell r="E155">
            <v>0</v>
          </cell>
          <cell r="F155">
            <v>0</v>
          </cell>
          <cell r="G155">
            <v>0</v>
          </cell>
          <cell r="H155">
            <v>0</v>
          </cell>
          <cell r="I155">
            <v>0</v>
          </cell>
          <cell r="J155">
            <v>0</v>
          </cell>
          <cell r="K155">
            <v>0</v>
          </cell>
          <cell r="L155">
            <v>0</v>
          </cell>
          <cell r="M155">
            <v>0</v>
          </cell>
          <cell r="N155">
            <v>0</v>
          </cell>
        </row>
        <row r="156">
          <cell r="A156">
            <v>6420009000</v>
          </cell>
          <cell r="C156">
            <v>0</v>
          </cell>
          <cell r="D156">
            <v>0</v>
          </cell>
          <cell r="E156">
            <v>0</v>
          </cell>
          <cell r="F156">
            <v>0</v>
          </cell>
          <cell r="G156">
            <v>0</v>
          </cell>
          <cell r="H156">
            <v>0</v>
          </cell>
          <cell r="I156">
            <v>0</v>
          </cell>
          <cell r="J156">
            <v>0</v>
          </cell>
          <cell r="K156">
            <v>0</v>
          </cell>
          <cell r="L156">
            <v>0</v>
          </cell>
          <cell r="M156">
            <v>0</v>
          </cell>
          <cell r="N156">
            <v>0</v>
          </cell>
        </row>
        <row r="157">
          <cell r="A157">
            <v>6420010000</v>
          </cell>
          <cell r="C157">
            <v>0</v>
          </cell>
          <cell r="D157">
            <v>0</v>
          </cell>
          <cell r="E157">
            <v>0</v>
          </cell>
          <cell r="F157">
            <v>0</v>
          </cell>
          <cell r="G157">
            <v>0</v>
          </cell>
          <cell r="H157">
            <v>0</v>
          </cell>
          <cell r="I157">
            <v>0</v>
          </cell>
          <cell r="J157">
            <v>0</v>
          </cell>
          <cell r="K157">
            <v>0</v>
          </cell>
          <cell r="L157">
            <v>0</v>
          </cell>
          <cell r="M157">
            <v>0</v>
          </cell>
          <cell r="N157">
            <v>0</v>
          </cell>
        </row>
        <row r="158">
          <cell r="A158">
            <v>6420011000</v>
          </cell>
          <cell r="C158">
            <v>0</v>
          </cell>
          <cell r="D158">
            <v>0</v>
          </cell>
          <cell r="E158">
            <v>0</v>
          </cell>
          <cell r="F158">
            <v>0</v>
          </cell>
          <cell r="G158">
            <v>0</v>
          </cell>
          <cell r="H158">
            <v>0</v>
          </cell>
          <cell r="I158">
            <v>0</v>
          </cell>
          <cell r="J158">
            <v>0</v>
          </cell>
          <cell r="K158">
            <v>0</v>
          </cell>
          <cell r="L158">
            <v>0</v>
          </cell>
          <cell r="M158">
            <v>0</v>
          </cell>
          <cell r="N158">
            <v>0</v>
          </cell>
        </row>
        <row r="159">
          <cell r="A159">
            <v>6420012000</v>
          </cell>
          <cell r="C159">
            <v>0</v>
          </cell>
          <cell r="D159">
            <v>0</v>
          </cell>
          <cell r="E159">
            <v>0</v>
          </cell>
          <cell r="F159">
            <v>0</v>
          </cell>
          <cell r="G159">
            <v>0</v>
          </cell>
          <cell r="H159">
            <v>0</v>
          </cell>
          <cell r="I159">
            <v>0</v>
          </cell>
          <cell r="J159">
            <v>0</v>
          </cell>
          <cell r="K159">
            <v>0</v>
          </cell>
          <cell r="L159">
            <v>0</v>
          </cell>
          <cell r="M159">
            <v>0</v>
          </cell>
          <cell r="N159">
            <v>0</v>
          </cell>
        </row>
        <row r="160">
          <cell r="A160">
            <v>6420013000</v>
          </cell>
          <cell r="C160">
            <v>753</v>
          </cell>
          <cell r="D160">
            <v>753</v>
          </cell>
          <cell r="E160">
            <v>810</v>
          </cell>
          <cell r="F160">
            <v>0</v>
          </cell>
          <cell r="G160">
            <v>0</v>
          </cell>
          <cell r="H160">
            <v>0</v>
          </cell>
          <cell r="I160">
            <v>0</v>
          </cell>
          <cell r="J160">
            <v>0</v>
          </cell>
          <cell r="K160">
            <v>0</v>
          </cell>
          <cell r="L160">
            <v>0</v>
          </cell>
          <cell r="M160">
            <v>0</v>
          </cell>
          <cell r="N160">
            <v>0</v>
          </cell>
        </row>
        <row r="161">
          <cell r="A161">
            <v>6420013010</v>
          </cell>
          <cell r="C161">
            <v>2.4500000000000002</v>
          </cell>
          <cell r="D161">
            <v>4.8999999999999897</v>
          </cell>
          <cell r="E161">
            <v>10.29000000000001</v>
          </cell>
          <cell r="F161">
            <v>0</v>
          </cell>
          <cell r="G161">
            <v>0</v>
          </cell>
          <cell r="H161">
            <v>0</v>
          </cell>
          <cell r="I161">
            <v>0</v>
          </cell>
          <cell r="J161">
            <v>0</v>
          </cell>
          <cell r="K161">
            <v>0</v>
          </cell>
          <cell r="L161">
            <v>0</v>
          </cell>
          <cell r="M161">
            <v>0</v>
          </cell>
          <cell r="N161">
            <v>0</v>
          </cell>
        </row>
        <row r="162">
          <cell r="A162">
            <v>6420013020</v>
          </cell>
          <cell r="C162">
            <v>0</v>
          </cell>
          <cell r="D162">
            <v>0</v>
          </cell>
          <cell r="E162">
            <v>375</v>
          </cell>
          <cell r="F162">
            <v>0</v>
          </cell>
          <cell r="G162">
            <v>0</v>
          </cell>
          <cell r="H162">
            <v>0</v>
          </cell>
          <cell r="I162">
            <v>0</v>
          </cell>
          <cell r="J162">
            <v>0</v>
          </cell>
          <cell r="K162">
            <v>0</v>
          </cell>
          <cell r="L162">
            <v>0</v>
          </cell>
          <cell r="M162">
            <v>0</v>
          </cell>
          <cell r="N162">
            <v>0</v>
          </cell>
        </row>
        <row r="163">
          <cell r="A163">
            <v>6420014000</v>
          </cell>
          <cell r="C163">
            <v>0</v>
          </cell>
          <cell r="D163">
            <v>0</v>
          </cell>
          <cell r="E163">
            <v>0</v>
          </cell>
          <cell r="F163">
            <v>0</v>
          </cell>
          <cell r="G163">
            <v>0</v>
          </cell>
          <cell r="H163">
            <v>0</v>
          </cell>
          <cell r="I163">
            <v>0</v>
          </cell>
          <cell r="J163">
            <v>0</v>
          </cell>
          <cell r="K163">
            <v>0</v>
          </cell>
          <cell r="L163">
            <v>0</v>
          </cell>
          <cell r="M163">
            <v>0</v>
          </cell>
          <cell r="N163">
            <v>0</v>
          </cell>
        </row>
        <row r="164">
          <cell r="A164">
            <v>6420015000</v>
          </cell>
          <cell r="C164">
            <v>0</v>
          </cell>
          <cell r="D164">
            <v>0</v>
          </cell>
          <cell r="E164">
            <v>0</v>
          </cell>
          <cell r="F164">
            <v>0</v>
          </cell>
          <cell r="G164">
            <v>0</v>
          </cell>
          <cell r="H164">
            <v>0</v>
          </cell>
          <cell r="I164">
            <v>0</v>
          </cell>
          <cell r="J164">
            <v>0</v>
          </cell>
          <cell r="K164">
            <v>0</v>
          </cell>
          <cell r="L164">
            <v>0</v>
          </cell>
          <cell r="M164">
            <v>0</v>
          </cell>
          <cell r="N164">
            <v>0</v>
          </cell>
        </row>
        <row r="165">
          <cell r="A165">
            <v>6420016000</v>
          </cell>
          <cell r="C165">
            <v>4962.8199999999897</v>
          </cell>
          <cell r="D165">
            <v>5901.00000000001</v>
          </cell>
          <cell r="E165">
            <v>6368.3499999999003</v>
          </cell>
          <cell r="F165">
            <v>0</v>
          </cell>
          <cell r="G165">
            <v>0</v>
          </cell>
          <cell r="H165">
            <v>0</v>
          </cell>
          <cell r="I165">
            <v>0</v>
          </cell>
          <cell r="J165">
            <v>0</v>
          </cell>
          <cell r="K165">
            <v>0</v>
          </cell>
          <cell r="L165">
            <v>0</v>
          </cell>
          <cell r="M165">
            <v>0</v>
          </cell>
          <cell r="N165">
            <v>0</v>
          </cell>
        </row>
        <row r="166">
          <cell r="A166">
            <v>6420017000</v>
          </cell>
          <cell r="C166">
            <v>7915.3199999999897</v>
          </cell>
          <cell r="D166">
            <v>6940.0800000000099</v>
          </cell>
          <cell r="E166">
            <v>9154.5300000000007</v>
          </cell>
          <cell r="F166">
            <v>0</v>
          </cell>
          <cell r="G166">
            <v>0</v>
          </cell>
          <cell r="H166">
            <v>0</v>
          </cell>
          <cell r="I166">
            <v>0</v>
          </cell>
          <cell r="J166">
            <v>0</v>
          </cell>
          <cell r="K166">
            <v>0</v>
          </cell>
          <cell r="L166">
            <v>0</v>
          </cell>
          <cell r="M166">
            <v>0</v>
          </cell>
          <cell r="N166">
            <v>0</v>
          </cell>
        </row>
        <row r="167">
          <cell r="A167">
            <v>6420018000</v>
          </cell>
          <cell r="C167">
            <v>0</v>
          </cell>
          <cell r="D167">
            <v>0</v>
          </cell>
          <cell r="E167">
            <v>0</v>
          </cell>
          <cell r="F167">
            <v>0</v>
          </cell>
          <cell r="G167">
            <v>0</v>
          </cell>
          <cell r="H167">
            <v>0</v>
          </cell>
          <cell r="I167">
            <v>0</v>
          </cell>
          <cell r="J167">
            <v>0</v>
          </cell>
          <cell r="K167">
            <v>0</v>
          </cell>
          <cell r="L167">
            <v>0</v>
          </cell>
          <cell r="M167">
            <v>0</v>
          </cell>
          <cell r="N167">
            <v>0</v>
          </cell>
        </row>
        <row r="168">
          <cell r="A168">
            <v>6420019000</v>
          </cell>
          <cell r="C168">
            <v>27</v>
          </cell>
          <cell r="D168">
            <v>40.5</v>
          </cell>
          <cell r="E168">
            <v>40.5</v>
          </cell>
          <cell r="F168">
            <v>0</v>
          </cell>
          <cell r="G168">
            <v>0</v>
          </cell>
          <cell r="H168">
            <v>0</v>
          </cell>
          <cell r="I168">
            <v>0</v>
          </cell>
          <cell r="J168">
            <v>0</v>
          </cell>
          <cell r="K168">
            <v>0</v>
          </cell>
          <cell r="L168">
            <v>0</v>
          </cell>
          <cell r="M168">
            <v>0</v>
          </cell>
          <cell r="N168">
            <v>0</v>
          </cell>
        </row>
        <row r="169">
          <cell r="A169">
            <v>6420020000</v>
          </cell>
          <cell r="C169">
            <v>0</v>
          </cell>
          <cell r="D169">
            <v>0</v>
          </cell>
          <cell r="E169">
            <v>0</v>
          </cell>
          <cell r="F169">
            <v>0</v>
          </cell>
          <cell r="G169">
            <v>0</v>
          </cell>
          <cell r="H169">
            <v>0</v>
          </cell>
          <cell r="I169">
            <v>0</v>
          </cell>
          <cell r="J169">
            <v>0</v>
          </cell>
          <cell r="K169">
            <v>0</v>
          </cell>
          <cell r="L169">
            <v>0</v>
          </cell>
          <cell r="M169">
            <v>0</v>
          </cell>
          <cell r="N169">
            <v>0</v>
          </cell>
        </row>
        <row r="170">
          <cell r="A170">
            <v>6420021000</v>
          </cell>
          <cell r="C170">
            <v>0</v>
          </cell>
          <cell r="D170">
            <v>0</v>
          </cell>
          <cell r="E170">
            <v>0</v>
          </cell>
          <cell r="F170">
            <v>0</v>
          </cell>
          <cell r="G170">
            <v>0</v>
          </cell>
          <cell r="H170">
            <v>0</v>
          </cell>
          <cell r="I170">
            <v>0</v>
          </cell>
          <cell r="J170">
            <v>0</v>
          </cell>
          <cell r="K170">
            <v>0</v>
          </cell>
          <cell r="L170">
            <v>0</v>
          </cell>
          <cell r="M170">
            <v>0</v>
          </cell>
          <cell r="N170">
            <v>0</v>
          </cell>
        </row>
        <row r="171">
          <cell r="A171">
            <v>6420022000</v>
          </cell>
          <cell r="C171">
            <v>0</v>
          </cell>
          <cell r="D171">
            <v>0</v>
          </cell>
          <cell r="E171">
            <v>0</v>
          </cell>
          <cell r="F171">
            <v>0</v>
          </cell>
          <cell r="G171">
            <v>0</v>
          </cell>
          <cell r="H171">
            <v>0</v>
          </cell>
          <cell r="I171">
            <v>0</v>
          </cell>
          <cell r="J171">
            <v>0</v>
          </cell>
          <cell r="K171">
            <v>0</v>
          </cell>
          <cell r="L171">
            <v>0</v>
          </cell>
          <cell r="M171">
            <v>0</v>
          </cell>
          <cell r="N171">
            <v>0</v>
          </cell>
        </row>
        <row r="172">
          <cell r="A172">
            <v>6420023000</v>
          </cell>
          <cell r="C172">
            <v>2355.9499999999898</v>
          </cell>
          <cell r="D172">
            <v>2355.9499999999998</v>
          </cell>
          <cell r="E172">
            <v>2550.1100000000106</v>
          </cell>
          <cell r="F172">
            <v>0</v>
          </cell>
          <cell r="G172">
            <v>0</v>
          </cell>
          <cell r="H172">
            <v>0</v>
          </cell>
          <cell r="I172">
            <v>0</v>
          </cell>
          <cell r="J172">
            <v>0</v>
          </cell>
          <cell r="K172">
            <v>0</v>
          </cell>
          <cell r="L172">
            <v>0</v>
          </cell>
          <cell r="M172">
            <v>0</v>
          </cell>
          <cell r="N172">
            <v>0</v>
          </cell>
        </row>
        <row r="173">
          <cell r="A173">
            <v>6430001000</v>
          </cell>
          <cell r="C173">
            <v>0</v>
          </cell>
          <cell r="D173">
            <v>0</v>
          </cell>
          <cell r="E173">
            <v>0</v>
          </cell>
          <cell r="F173">
            <v>0</v>
          </cell>
          <cell r="G173">
            <v>0</v>
          </cell>
          <cell r="H173">
            <v>0</v>
          </cell>
          <cell r="I173">
            <v>0</v>
          </cell>
          <cell r="J173">
            <v>0</v>
          </cell>
          <cell r="K173">
            <v>0</v>
          </cell>
          <cell r="L173">
            <v>0</v>
          </cell>
          <cell r="M173">
            <v>0</v>
          </cell>
          <cell r="N173">
            <v>0</v>
          </cell>
        </row>
        <row r="174">
          <cell r="A174">
            <v>6440001000</v>
          </cell>
          <cell r="C174">
            <v>0</v>
          </cell>
          <cell r="D174">
            <v>0</v>
          </cell>
          <cell r="E174">
            <v>0</v>
          </cell>
          <cell r="F174">
            <v>0</v>
          </cell>
          <cell r="G174">
            <v>0</v>
          </cell>
          <cell r="H174">
            <v>0</v>
          </cell>
          <cell r="I174">
            <v>0</v>
          </cell>
          <cell r="J174">
            <v>0</v>
          </cell>
          <cell r="K174">
            <v>0</v>
          </cell>
          <cell r="L174">
            <v>0</v>
          </cell>
          <cell r="M174">
            <v>0</v>
          </cell>
          <cell r="N174">
            <v>0</v>
          </cell>
        </row>
        <row r="175">
          <cell r="A175">
            <v>6450001000</v>
          </cell>
          <cell r="C175">
            <v>30770.25</v>
          </cell>
          <cell r="D175">
            <v>30515.919999999896</v>
          </cell>
          <cell r="E175">
            <v>32755.059999999998</v>
          </cell>
          <cell r="F175">
            <v>0</v>
          </cell>
          <cell r="G175">
            <v>0</v>
          </cell>
          <cell r="H175">
            <v>0</v>
          </cell>
          <cell r="I175">
            <v>0</v>
          </cell>
          <cell r="J175">
            <v>0</v>
          </cell>
          <cell r="K175">
            <v>0</v>
          </cell>
          <cell r="L175">
            <v>0</v>
          </cell>
          <cell r="M175">
            <v>0</v>
          </cell>
          <cell r="N175">
            <v>0</v>
          </cell>
        </row>
        <row r="176">
          <cell r="A176">
            <v>6460001000</v>
          </cell>
          <cell r="C176">
            <v>1428.28</v>
          </cell>
          <cell r="D176">
            <v>1409.91</v>
          </cell>
          <cell r="E176">
            <v>1512.0800000000004</v>
          </cell>
          <cell r="F176">
            <v>0</v>
          </cell>
          <cell r="G176">
            <v>0</v>
          </cell>
          <cell r="H176">
            <v>0</v>
          </cell>
          <cell r="I176">
            <v>0</v>
          </cell>
          <cell r="J176">
            <v>0</v>
          </cell>
          <cell r="K176">
            <v>0</v>
          </cell>
          <cell r="L176">
            <v>0</v>
          </cell>
          <cell r="M176">
            <v>0</v>
          </cell>
          <cell r="N176">
            <v>0</v>
          </cell>
        </row>
        <row r="177">
          <cell r="A177">
            <v>6470001000</v>
          </cell>
          <cell r="C177">
            <v>0</v>
          </cell>
          <cell r="D177">
            <v>32.56</v>
          </cell>
          <cell r="E177">
            <v>1.6699999999998951</v>
          </cell>
          <cell r="F177">
            <v>0</v>
          </cell>
          <cell r="G177">
            <v>0</v>
          </cell>
          <cell r="H177">
            <v>0</v>
          </cell>
          <cell r="I177">
            <v>0</v>
          </cell>
          <cell r="J177">
            <v>0</v>
          </cell>
          <cell r="K177">
            <v>0</v>
          </cell>
          <cell r="L177">
            <v>0</v>
          </cell>
          <cell r="M177">
            <v>0</v>
          </cell>
          <cell r="N177">
            <v>0</v>
          </cell>
        </row>
        <row r="178">
          <cell r="A178">
            <v>6470002000</v>
          </cell>
          <cell r="C178">
            <v>0</v>
          </cell>
          <cell r="D178">
            <v>0</v>
          </cell>
          <cell r="E178">
            <v>0</v>
          </cell>
          <cell r="F178">
            <v>0</v>
          </cell>
          <cell r="G178">
            <v>0</v>
          </cell>
          <cell r="H178">
            <v>0</v>
          </cell>
          <cell r="I178">
            <v>0</v>
          </cell>
          <cell r="J178">
            <v>0</v>
          </cell>
          <cell r="K178">
            <v>0</v>
          </cell>
          <cell r="L178">
            <v>0</v>
          </cell>
          <cell r="M178">
            <v>0</v>
          </cell>
          <cell r="N178">
            <v>0</v>
          </cell>
        </row>
        <row r="179">
          <cell r="A179">
            <v>6470003000</v>
          </cell>
          <cell r="C179">
            <v>0</v>
          </cell>
          <cell r="D179">
            <v>0</v>
          </cell>
          <cell r="E179">
            <v>0</v>
          </cell>
          <cell r="F179">
            <v>0</v>
          </cell>
          <cell r="G179">
            <v>0</v>
          </cell>
          <cell r="H179">
            <v>0</v>
          </cell>
          <cell r="I179">
            <v>0</v>
          </cell>
          <cell r="J179">
            <v>0</v>
          </cell>
          <cell r="K179">
            <v>0</v>
          </cell>
          <cell r="L179">
            <v>0</v>
          </cell>
          <cell r="M179">
            <v>0</v>
          </cell>
          <cell r="N179">
            <v>0</v>
          </cell>
        </row>
        <row r="180">
          <cell r="A180">
            <v>6470004000</v>
          </cell>
          <cell r="C180">
            <v>0</v>
          </cell>
          <cell r="D180">
            <v>0</v>
          </cell>
          <cell r="E180">
            <v>0</v>
          </cell>
          <cell r="F180">
            <v>0</v>
          </cell>
          <cell r="G180">
            <v>0</v>
          </cell>
          <cell r="H180">
            <v>0</v>
          </cell>
          <cell r="I180">
            <v>0</v>
          </cell>
          <cell r="J180">
            <v>0</v>
          </cell>
          <cell r="K180">
            <v>0</v>
          </cell>
          <cell r="L180">
            <v>0</v>
          </cell>
          <cell r="M180">
            <v>0</v>
          </cell>
          <cell r="N180">
            <v>0</v>
          </cell>
        </row>
        <row r="181">
          <cell r="A181">
            <v>6470005000</v>
          </cell>
          <cell r="C181">
            <v>0</v>
          </cell>
          <cell r="D181">
            <v>0</v>
          </cell>
          <cell r="E181">
            <v>0</v>
          </cell>
          <cell r="F181">
            <v>0</v>
          </cell>
          <cell r="G181">
            <v>0</v>
          </cell>
          <cell r="H181">
            <v>0</v>
          </cell>
          <cell r="I181">
            <v>0</v>
          </cell>
          <cell r="J181">
            <v>0</v>
          </cell>
          <cell r="K181">
            <v>0</v>
          </cell>
          <cell r="L181">
            <v>0</v>
          </cell>
          <cell r="M181">
            <v>0</v>
          </cell>
          <cell r="N181">
            <v>0</v>
          </cell>
        </row>
        <row r="182">
          <cell r="A182">
            <v>6470006000</v>
          </cell>
          <cell r="C182">
            <v>51.759999999999899</v>
          </cell>
          <cell r="D182">
            <v>0</v>
          </cell>
          <cell r="E182">
            <v>253.13999999999911</v>
          </cell>
          <cell r="F182">
            <v>0</v>
          </cell>
          <cell r="G182">
            <v>0</v>
          </cell>
          <cell r="H182">
            <v>0</v>
          </cell>
          <cell r="I182">
            <v>0</v>
          </cell>
          <cell r="J182">
            <v>0</v>
          </cell>
          <cell r="K182">
            <v>0</v>
          </cell>
          <cell r="L182">
            <v>0</v>
          </cell>
          <cell r="M182">
            <v>0</v>
          </cell>
          <cell r="N182">
            <v>0</v>
          </cell>
        </row>
        <row r="183">
          <cell r="A183">
            <v>6470007000</v>
          </cell>
          <cell r="C183">
            <v>0</v>
          </cell>
          <cell r="D183">
            <v>0</v>
          </cell>
          <cell r="E183">
            <v>0</v>
          </cell>
          <cell r="F183">
            <v>0</v>
          </cell>
          <cell r="G183">
            <v>0</v>
          </cell>
          <cell r="H183">
            <v>0</v>
          </cell>
          <cell r="I183">
            <v>0</v>
          </cell>
          <cell r="J183">
            <v>0</v>
          </cell>
          <cell r="K183">
            <v>0</v>
          </cell>
          <cell r="L183">
            <v>0</v>
          </cell>
          <cell r="M183">
            <v>0</v>
          </cell>
          <cell r="N183">
            <v>0</v>
          </cell>
        </row>
        <row r="184">
          <cell r="A184">
            <v>6470099000</v>
          </cell>
          <cell r="C184">
            <v>0</v>
          </cell>
          <cell r="D184">
            <v>0</v>
          </cell>
          <cell r="E184">
            <v>0</v>
          </cell>
          <cell r="F184">
            <v>0</v>
          </cell>
          <cell r="G184">
            <v>0</v>
          </cell>
          <cell r="H184">
            <v>0</v>
          </cell>
          <cell r="I184">
            <v>0</v>
          </cell>
          <cell r="J184">
            <v>0</v>
          </cell>
          <cell r="K184">
            <v>0</v>
          </cell>
          <cell r="L184">
            <v>0</v>
          </cell>
          <cell r="M184">
            <v>0</v>
          </cell>
          <cell r="N184">
            <v>0</v>
          </cell>
        </row>
        <row r="185">
          <cell r="A185">
            <v>6480001000</v>
          </cell>
          <cell r="C185">
            <v>799.5</v>
          </cell>
          <cell r="D185">
            <v>480</v>
          </cell>
          <cell r="E185">
            <v>436.5</v>
          </cell>
          <cell r="F185">
            <v>0</v>
          </cell>
          <cell r="G185">
            <v>0</v>
          </cell>
          <cell r="H185">
            <v>0</v>
          </cell>
          <cell r="I185">
            <v>0</v>
          </cell>
          <cell r="J185">
            <v>0</v>
          </cell>
          <cell r="K185">
            <v>0</v>
          </cell>
          <cell r="L185">
            <v>0</v>
          </cell>
          <cell r="M185">
            <v>0</v>
          </cell>
          <cell r="N185">
            <v>0</v>
          </cell>
        </row>
        <row r="186">
          <cell r="A186">
            <v>6480002000</v>
          </cell>
          <cell r="C186">
            <v>752.25</v>
          </cell>
          <cell r="D186">
            <v>340.5</v>
          </cell>
          <cell r="E186">
            <v>351.25</v>
          </cell>
          <cell r="F186">
            <v>0</v>
          </cell>
          <cell r="G186">
            <v>0</v>
          </cell>
          <cell r="H186">
            <v>0</v>
          </cell>
          <cell r="I186">
            <v>0</v>
          </cell>
          <cell r="J186">
            <v>0</v>
          </cell>
          <cell r="K186">
            <v>0</v>
          </cell>
          <cell r="L186">
            <v>0</v>
          </cell>
          <cell r="M186">
            <v>0</v>
          </cell>
          <cell r="N186">
            <v>0</v>
          </cell>
        </row>
        <row r="187">
          <cell r="A187">
            <v>6480003000</v>
          </cell>
          <cell r="C187">
            <v>3598</v>
          </cell>
          <cell r="D187">
            <v>0</v>
          </cell>
          <cell r="E187">
            <v>100</v>
          </cell>
          <cell r="F187">
            <v>0</v>
          </cell>
          <cell r="G187">
            <v>0</v>
          </cell>
          <cell r="H187">
            <v>0</v>
          </cell>
          <cell r="I187">
            <v>0</v>
          </cell>
          <cell r="J187">
            <v>0</v>
          </cell>
          <cell r="K187">
            <v>0</v>
          </cell>
          <cell r="L187">
            <v>0</v>
          </cell>
          <cell r="M187">
            <v>0</v>
          </cell>
          <cell r="N187">
            <v>0</v>
          </cell>
        </row>
        <row r="188">
          <cell r="A188">
            <v>6480004000</v>
          </cell>
          <cell r="C188">
            <v>4071.32</v>
          </cell>
          <cell r="D188">
            <v>4211.9400000000005</v>
          </cell>
          <cell r="E188">
            <v>4409.2199999999993</v>
          </cell>
          <cell r="F188">
            <v>0</v>
          </cell>
          <cell r="G188">
            <v>0</v>
          </cell>
          <cell r="H188">
            <v>0</v>
          </cell>
          <cell r="I188">
            <v>0</v>
          </cell>
          <cell r="J188">
            <v>0</v>
          </cell>
          <cell r="K188">
            <v>0</v>
          </cell>
          <cell r="L188">
            <v>0</v>
          </cell>
          <cell r="M188">
            <v>0</v>
          </cell>
          <cell r="N188">
            <v>0</v>
          </cell>
        </row>
        <row r="189">
          <cell r="A189">
            <v>6480005000</v>
          </cell>
          <cell r="C189">
            <v>0</v>
          </cell>
          <cell r="D189">
            <v>0</v>
          </cell>
          <cell r="E189">
            <v>0</v>
          </cell>
          <cell r="F189">
            <v>0</v>
          </cell>
          <cell r="G189">
            <v>0</v>
          </cell>
          <cell r="H189">
            <v>0</v>
          </cell>
          <cell r="I189">
            <v>0</v>
          </cell>
          <cell r="J189">
            <v>0</v>
          </cell>
          <cell r="K189">
            <v>0</v>
          </cell>
          <cell r="L189">
            <v>0</v>
          </cell>
          <cell r="M189">
            <v>0</v>
          </cell>
          <cell r="N189">
            <v>0</v>
          </cell>
        </row>
        <row r="190">
          <cell r="A190">
            <v>6480006000</v>
          </cell>
          <cell r="C190">
            <v>0</v>
          </cell>
          <cell r="D190">
            <v>0</v>
          </cell>
          <cell r="E190">
            <v>0</v>
          </cell>
          <cell r="F190">
            <v>0</v>
          </cell>
          <cell r="G190">
            <v>0</v>
          </cell>
          <cell r="H190">
            <v>0</v>
          </cell>
          <cell r="I190">
            <v>0</v>
          </cell>
          <cell r="J190">
            <v>0</v>
          </cell>
          <cell r="K190">
            <v>0</v>
          </cell>
          <cell r="L190">
            <v>0</v>
          </cell>
          <cell r="M190">
            <v>0</v>
          </cell>
          <cell r="N190">
            <v>0</v>
          </cell>
        </row>
        <row r="191">
          <cell r="A191">
            <v>6480007000</v>
          </cell>
          <cell r="C191">
            <v>0</v>
          </cell>
          <cell r="D191">
            <v>0</v>
          </cell>
          <cell r="E191">
            <v>0</v>
          </cell>
          <cell r="F191">
            <v>0</v>
          </cell>
          <cell r="G191">
            <v>0</v>
          </cell>
          <cell r="H191">
            <v>0</v>
          </cell>
          <cell r="I191">
            <v>0</v>
          </cell>
          <cell r="J191">
            <v>0</v>
          </cell>
          <cell r="K191">
            <v>0</v>
          </cell>
          <cell r="L191">
            <v>0</v>
          </cell>
          <cell r="M191">
            <v>0</v>
          </cell>
          <cell r="N191">
            <v>0</v>
          </cell>
        </row>
        <row r="192">
          <cell r="A192">
            <v>6480008000</v>
          </cell>
          <cell r="C192">
            <v>0</v>
          </cell>
          <cell r="D192">
            <v>0</v>
          </cell>
          <cell r="E192">
            <v>0</v>
          </cell>
          <cell r="F192">
            <v>0</v>
          </cell>
          <cell r="G192">
            <v>0</v>
          </cell>
          <cell r="H192">
            <v>0</v>
          </cell>
          <cell r="I192">
            <v>0</v>
          </cell>
          <cell r="J192">
            <v>0</v>
          </cell>
          <cell r="K192">
            <v>0</v>
          </cell>
          <cell r="L192">
            <v>0</v>
          </cell>
          <cell r="M192">
            <v>0</v>
          </cell>
          <cell r="N192">
            <v>0</v>
          </cell>
        </row>
        <row r="193">
          <cell r="A193">
            <v>6480009000</v>
          </cell>
          <cell r="C193">
            <v>18920</v>
          </cell>
          <cell r="D193">
            <v>0</v>
          </cell>
          <cell r="E193">
            <v>5040</v>
          </cell>
          <cell r="F193">
            <v>0</v>
          </cell>
          <cell r="G193">
            <v>0</v>
          </cell>
          <cell r="H193">
            <v>0</v>
          </cell>
          <cell r="I193">
            <v>0</v>
          </cell>
          <cell r="J193">
            <v>0</v>
          </cell>
          <cell r="K193">
            <v>0</v>
          </cell>
          <cell r="L193">
            <v>0</v>
          </cell>
          <cell r="M193">
            <v>0</v>
          </cell>
          <cell r="N193">
            <v>0</v>
          </cell>
        </row>
        <row r="194">
          <cell r="A194">
            <v>6480010000</v>
          </cell>
          <cell r="C194">
            <v>0</v>
          </cell>
          <cell r="D194">
            <v>0</v>
          </cell>
          <cell r="E194">
            <v>0</v>
          </cell>
          <cell r="F194">
            <v>0</v>
          </cell>
          <cell r="G194">
            <v>0</v>
          </cell>
          <cell r="H194">
            <v>0</v>
          </cell>
          <cell r="I194">
            <v>0</v>
          </cell>
          <cell r="J194">
            <v>0</v>
          </cell>
          <cell r="K194">
            <v>0</v>
          </cell>
          <cell r="L194">
            <v>0</v>
          </cell>
          <cell r="M194">
            <v>0</v>
          </cell>
          <cell r="N194">
            <v>0</v>
          </cell>
        </row>
        <row r="195">
          <cell r="A195">
            <v>6480031000</v>
          </cell>
          <cell r="C195">
            <v>0</v>
          </cell>
          <cell r="D195">
            <v>0</v>
          </cell>
          <cell r="E195">
            <v>0</v>
          </cell>
          <cell r="F195">
            <v>0</v>
          </cell>
          <cell r="G195">
            <v>0</v>
          </cell>
          <cell r="H195">
            <v>0</v>
          </cell>
          <cell r="I195">
            <v>0</v>
          </cell>
          <cell r="J195">
            <v>0</v>
          </cell>
          <cell r="K195">
            <v>0</v>
          </cell>
          <cell r="L195">
            <v>0</v>
          </cell>
          <cell r="M195">
            <v>0</v>
          </cell>
          <cell r="N195">
            <v>0</v>
          </cell>
        </row>
        <row r="196">
          <cell r="A196">
            <v>6480032000</v>
          </cell>
          <cell r="C196">
            <v>0</v>
          </cell>
          <cell r="D196">
            <v>0</v>
          </cell>
          <cell r="E196">
            <v>0</v>
          </cell>
          <cell r="F196">
            <v>0</v>
          </cell>
          <cell r="G196">
            <v>0</v>
          </cell>
          <cell r="H196">
            <v>0</v>
          </cell>
          <cell r="I196">
            <v>0</v>
          </cell>
          <cell r="J196">
            <v>0</v>
          </cell>
          <cell r="K196">
            <v>0</v>
          </cell>
          <cell r="L196">
            <v>0</v>
          </cell>
          <cell r="M196">
            <v>0</v>
          </cell>
          <cell r="N196">
            <v>0</v>
          </cell>
        </row>
        <row r="197">
          <cell r="A197">
            <v>6480033000</v>
          </cell>
          <cell r="C197">
            <v>0</v>
          </cell>
          <cell r="D197">
            <v>0</v>
          </cell>
          <cell r="E197">
            <v>0</v>
          </cell>
          <cell r="F197">
            <v>0</v>
          </cell>
          <cell r="G197">
            <v>0</v>
          </cell>
          <cell r="H197">
            <v>0</v>
          </cell>
          <cell r="I197">
            <v>0</v>
          </cell>
          <cell r="J197">
            <v>0</v>
          </cell>
          <cell r="K197">
            <v>0</v>
          </cell>
          <cell r="L197">
            <v>0</v>
          </cell>
          <cell r="M197">
            <v>0</v>
          </cell>
          <cell r="N197">
            <v>0</v>
          </cell>
        </row>
        <row r="198">
          <cell r="A198">
            <v>6480034000</v>
          </cell>
          <cell r="C198">
            <v>0</v>
          </cell>
          <cell r="D198">
            <v>0</v>
          </cell>
          <cell r="E198">
            <v>0</v>
          </cell>
          <cell r="F198">
            <v>0</v>
          </cell>
          <cell r="G198">
            <v>0</v>
          </cell>
          <cell r="H198">
            <v>0</v>
          </cell>
          <cell r="I198">
            <v>0</v>
          </cell>
          <cell r="J198">
            <v>0</v>
          </cell>
          <cell r="K198">
            <v>0</v>
          </cell>
          <cell r="L198">
            <v>0</v>
          </cell>
          <cell r="M198">
            <v>0</v>
          </cell>
          <cell r="N198">
            <v>0</v>
          </cell>
        </row>
        <row r="199">
          <cell r="A199">
            <v>6480035000</v>
          </cell>
          <cell r="C199">
            <v>0</v>
          </cell>
          <cell r="D199">
            <v>0</v>
          </cell>
          <cell r="E199">
            <v>0</v>
          </cell>
          <cell r="F199">
            <v>0</v>
          </cell>
          <cell r="G199">
            <v>0</v>
          </cell>
          <cell r="H199">
            <v>0</v>
          </cell>
          <cell r="I199">
            <v>0</v>
          </cell>
          <cell r="J199">
            <v>0</v>
          </cell>
          <cell r="K199">
            <v>0</v>
          </cell>
          <cell r="L199">
            <v>0</v>
          </cell>
          <cell r="M199">
            <v>0</v>
          </cell>
          <cell r="N199">
            <v>0</v>
          </cell>
        </row>
        <row r="200">
          <cell r="A200">
            <v>6480098000</v>
          </cell>
          <cell r="C200">
            <v>0</v>
          </cell>
          <cell r="D200">
            <v>0</v>
          </cell>
          <cell r="E200">
            <v>0</v>
          </cell>
          <cell r="F200">
            <v>0</v>
          </cell>
          <cell r="G200">
            <v>0</v>
          </cell>
          <cell r="H200">
            <v>0</v>
          </cell>
          <cell r="I200">
            <v>0</v>
          </cell>
          <cell r="J200">
            <v>0</v>
          </cell>
          <cell r="K200">
            <v>0</v>
          </cell>
          <cell r="L200">
            <v>0</v>
          </cell>
          <cell r="M200">
            <v>0</v>
          </cell>
          <cell r="N200">
            <v>0</v>
          </cell>
        </row>
        <row r="201">
          <cell r="A201">
            <v>6480099000</v>
          </cell>
          <cell r="C201">
            <v>0</v>
          </cell>
          <cell r="D201">
            <v>0</v>
          </cell>
          <cell r="E201">
            <v>0</v>
          </cell>
          <cell r="F201">
            <v>0</v>
          </cell>
          <cell r="G201">
            <v>0</v>
          </cell>
          <cell r="H201">
            <v>0</v>
          </cell>
          <cell r="I201">
            <v>0</v>
          </cell>
          <cell r="J201">
            <v>0</v>
          </cell>
          <cell r="K201">
            <v>0</v>
          </cell>
          <cell r="L201">
            <v>0</v>
          </cell>
          <cell r="M201">
            <v>0</v>
          </cell>
          <cell r="N201">
            <v>0</v>
          </cell>
        </row>
        <row r="202">
          <cell r="A202">
            <v>6500000001</v>
          </cell>
          <cell r="C202">
            <v>0</v>
          </cell>
          <cell r="D202">
            <v>0</v>
          </cell>
          <cell r="E202">
            <v>0</v>
          </cell>
          <cell r="F202">
            <v>0</v>
          </cell>
          <cell r="G202">
            <v>0</v>
          </cell>
          <cell r="H202">
            <v>0</v>
          </cell>
          <cell r="I202">
            <v>0</v>
          </cell>
          <cell r="J202">
            <v>0</v>
          </cell>
          <cell r="K202">
            <v>0</v>
          </cell>
          <cell r="L202">
            <v>0</v>
          </cell>
          <cell r="M202">
            <v>0</v>
          </cell>
          <cell r="N202">
            <v>0</v>
          </cell>
        </row>
        <row r="203">
          <cell r="A203">
            <v>6510001000</v>
          </cell>
          <cell r="C203">
            <v>0</v>
          </cell>
          <cell r="D203">
            <v>0</v>
          </cell>
          <cell r="E203">
            <v>0</v>
          </cell>
          <cell r="F203">
            <v>0</v>
          </cell>
          <cell r="G203">
            <v>0</v>
          </cell>
          <cell r="H203">
            <v>0</v>
          </cell>
          <cell r="I203">
            <v>0</v>
          </cell>
          <cell r="J203">
            <v>0</v>
          </cell>
          <cell r="K203">
            <v>0</v>
          </cell>
          <cell r="L203">
            <v>0</v>
          </cell>
          <cell r="M203">
            <v>0</v>
          </cell>
          <cell r="N203">
            <v>0</v>
          </cell>
        </row>
        <row r="204">
          <cell r="A204">
            <v>6520001000</v>
          </cell>
          <cell r="C204">
            <v>0</v>
          </cell>
          <cell r="D204">
            <v>124.7</v>
          </cell>
          <cell r="E204">
            <v>0</v>
          </cell>
          <cell r="F204">
            <v>0</v>
          </cell>
          <cell r="G204">
            <v>0</v>
          </cell>
          <cell r="H204">
            <v>0</v>
          </cell>
          <cell r="I204">
            <v>0</v>
          </cell>
          <cell r="J204">
            <v>0</v>
          </cell>
          <cell r="K204">
            <v>0</v>
          </cell>
          <cell r="L204">
            <v>0</v>
          </cell>
          <cell r="M204">
            <v>0</v>
          </cell>
          <cell r="N204">
            <v>0</v>
          </cell>
        </row>
        <row r="205">
          <cell r="A205">
            <v>6580001000</v>
          </cell>
          <cell r="C205">
            <v>0</v>
          </cell>
          <cell r="D205">
            <v>0</v>
          </cell>
          <cell r="E205">
            <v>0</v>
          </cell>
          <cell r="F205">
            <v>0</v>
          </cell>
          <cell r="G205">
            <v>0</v>
          </cell>
          <cell r="H205">
            <v>0</v>
          </cell>
          <cell r="I205">
            <v>0</v>
          </cell>
          <cell r="J205">
            <v>0</v>
          </cell>
          <cell r="K205">
            <v>0</v>
          </cell>
          <cell r="L205">
            <v>0</v>
          </cell>
          <cell r="M205">
            <v>0</v>
          </cell>
          <cell r="N205">
            <v>0</v>
          </cell>
        </row>
        <row r="206">
          <cell r="A206">
            <v>6580002000</v>
          </cell>
          <cell r="C206">
            <v>0</v>
          </cell>
          <cell r="D206">
            <v>0</v>
          </cell>
          <cell r="E206">
            <v>0</v>
          </cell>
          <cell r="F206">
            <v>0</v>
          </cell>
          <cell r="G206">
            <v>0</v>
          </cell>
          <cell r="H206">
            <v>0</v>
          </cell>
          <cell r="I206">
            <v>0</v>
          </cell>
          <cell r="J206">
            <v>0</v>
          </cell>
          <cell r="K206">
            <v>0</v>
          </cell>
          <cell r="L206">
            <v>0</v>
          </cell>
          <cell r="M206">
            <v>0</v>
          </cell>
          <cell r="N206">
            <v>0</v>
          </cell>
        </row>
        <row r="207">
          <cell r="A207">
            <v>6580003000</v>
          </cell>
          <cell r="C207">
            <v>0</v>
          </cell>
          <cell r="D207">
            <v>0</v>
          </cell>
          <cell r="E207">
            <v>0</v>
          </cell>
          <cell r="F207">
            <v>0</v>
          </cell>
          <cell r="G207">
            <v>0</v>
          </cell>
          <cell r="H207">
            <v>0</v>
          </cell>
          <cell r="I207">
            <v>0</v>
          </cell>
          <cell r="J207">
            <v>0</v>
          </cell>
          <cell r="K207">
            <v>0</v>
          </cell>
          <cell r="L207">
            <v>0</v>
          </cell>
          <cell r="M207">
            <v>0</v>
          </cell>
          <cell r="N207">
            <v>0</v>
          </cell>
        </row>
        <row r="208">
          <cell r="A208">
            <v>6580004000</v>
          </cell>
          <cell r="C208">
            <v>0</v>
          </cell>
          <cell r="D208">
            <v>0</v>
          </cell>
          <cell r="E208">
            <v>0</v>
          </cell>
          <cell r="F208">
            <v>0</v>
          </cell>
          <cell r="G208">
            <v>0</v>
          </cell>
          <cell r="H208">
            <v>0</v>
          </cell>
          <cell r="I208">
            <v>0</v>
          </cell>
          <cell r="J208">
            <v>0</v>
          </cell>
          <cell r="K208">
            <v>0</v>
          </cell>
          <cell r="L208">
            <v>0</v>
          </cell>
          <cell r="M208">
            <v>0</v>
          </cell>
          <cell r="N208">
            <v>0</v>
          </cell>
        </row>
        <row r="209">
          <cell r="A209">
            <v>6580005000</v>
          </cell>
          <cell r="C209">
            <v>0</v>
          </cell>
          <cell r="D209">
            <v>0</v>
          </cell>
          <cell r="E209">
            <v>0</v>
          </cell>
          <cell r="F209">
            <v>0</v>
          </cell>
          <cell r="G209">
            <v>0</v>
          </cell>
          <cell r="H209">
            <v>0</v>
          </cell>
          <cell r="I209">
            <v>0</v>
          </cell>
          <cell r="J209">
            <v>0</v>
          </cell>
          <cell r="K209">
            <v>0</v>
          </cell>
          <cell r="L209">
            <v>0</v>
          </cell>
          <cell r="M209">
            <v>0</v>
          </cell>
          <cell r="N209">
            <v>0</v>
          </cell>
        </row>
        <row r="210">
          <cell r="A210">
            <v>6580006000</v>
          </cell>
          <cell r="C210">
            <v>0</v>
          </cell>
          <cell r="D210">
            <v>0</v>
          </cell>
          <cell r="E210">
            <v>0</v>
          </cell>
          <cell r="F210">
            <v>0</v>
          </cell>
          <cell r="G210">
            <v>0</v>
          </cell>
          <cell r="H210">
            <v>0</v>
          </cell>
          <cell r="I210">
            <v>0</v>
          </cell>
          <cell r="J210">
            <v>0</v>
          </cell>
          <cell r="K210">
            <v>0</v>
          </cell>
          <cell r="L210">
            <v>0</v>
          </cell>
          <cell r="M210">
            <v>0</v>
          </cell>
          <cell r="N210">
            <v>0</v>
          </cell>
        </row>
        <row r="211">
          <cell r="A211">
            <v>6580007000</v>
          </cell>
          <cell r="C211">
            <v>0</v>
          </cell>
          <cell r="D211">
            <v>0</v>
          </cell>
          <cell r="E211">
            <v>0</v>
          </cell>
          <cell r="F211">
            <v>0</v>
          </cell>
          <cell r="G211">
            <v>0</v>
          </cell>
          <cell r="H211">
            <v>0</v>
          </cell>
          <cell r="I211">
            <v>0</v>
          </cell>
          <cell r="J211">
            <v>0</v>
          </cell>
          <cell r="K211">
            <v>0</v>
          </cell>
          <cell r="L211">
            <v>0</v>
          </cell>
          <cell r="M211">
            <v>0</v>
          </cell>
          <cell r="N211">
            <v>0</v>
          </cell>
        </row>
        <row r="212">
          <cell r="A212">
            <v>6580007100</v>
          </cell>
          <cell r="C212">
            <v>0</v>
          </cell>
          <cell r="D212">
            <v>0</v>
          </cell>
          <cell r="E212">
            <v>0</v>
          </cell>
          <cell r="F212">
            <v>0</v>
          </cell>
          <cell r="G212">
            <v>0</v>
          </cell>
          <cell r="H212">
            <v>0</v>
          </cell>
          <cell r="I212">
            <v>0</v>
          </cell>
          <cell r="J212">
            <v>0</v>
          </cell>
          <cell r="K212">
            <v>0</v>
          </cell>
          <cell r="L212">
            <v>0</v>
          </cell>
          <cell r="M212">
            <v>0</v>
          </cell>
          <cell r="N212">
            <v>0</v>
          </cell>
        </row>
        <row r="213">
          <cell r="A213">
            <v>6580008000</v>
          </cell>
          <cell r="C213">
            <v>0</v>
          </cell>
          <cell r="D213">
            <v>0</v>
          </cell>
          <cell r="E213">
            <v>0</v>
          </cell>
          <cell r="F213">
            <v>0</v>
          </cell>
          <cell r="G213">
            <v>0</v>
          </cell>
          <cell r="H213">
            <v>0</v>
          </cell>
          <cell r="I213">
            <v>0</v>
          </cell>
          <cell r="J213">
            <v>0</v>
          </cell>
          <cell r="K213">
            <v>0</v>
          </cell>
          <cell r="L213">
            <v>0</v>
          </cell>
          <cell r="M213">
            <v>0</v>
          </cell>
          <cell r="N213">
            <v>0</v>
          </cell>
        </row>
        <row r="214">
          <cell r="A214">
            <v>6580009100</v>
          </cell>
          <cell r="C214">
            <v>0</v>
          </cell>
          <cell r="D214">
            <v>0</v>
          </cell>
          <cell r="E214">
            <v>0</v>
          </cell>
          <cell r="F214">
            <v>0</v>
          </cell>
          <cell r="G214">
            <v>0</v>
          </cell>
          <cell r="H214">
            <v>0</v>
          </cell>
          <cell r="I214">
            <v>0</v>
          </cell>
          <cell r="J214">
            <v>0</v>
          </cell>
          <cell r="K214">
            <v>0</v>
          </cell>
          <cell r="L214">
            <v>0</v>
          </cell>
          <cell r="M214">
            <v>0</v>
          </cell>
          <cell r="N214">
            <v>0</v>
          </cell>
        </row>
        <row r="215">
          <cell r="A215">
            <v>6580009101</v>
          </cell>
          <cell r="C215">
            <v>0</v>
          </cell>
          <cell r="D215">
            <v>0</v>
          </cell>
          <cell r="E215">
            <v>0</v>
          </cell>
          <cell r="F215">
            <v>0</v>
          </cell>
          <cell r="G215">
            <v>0</v>
          </cell>
          <cell r="H215">
            <v>0</v>
          </cell>
          <cell r="I215">
            <v>0</v>
          </cell>
          <cell r="J215">
            <v>0</v>
          </cell>
          <cell r="K215">
            <v>0</v>
          </cell>
          <cell r="L215">
            <v>0</v>
          </cell>
          <cell r="M215">
            <v>0</v>
          </cell>
          <cell r="N215">
            <v>0</v>
          </cell>
        </row>
        <row r="216">
          <cell r="A216">
            <v>6580009200</v>
          </cell>
          <cell r="C216">
            <v>0</v>
          </cell>
          <cell r="D216">
            <v>0</v>
          </cell>
          <cell r="E216">
            <v>0</v>
          </cell>
          <cell r="F216">
            <v>0</v>
          </cell>
          <cell r="G216">
            <v>0</v>
          </cell>
          <cell r="H216">
            <v>0</v>
          </cell>
          <cell r="I216">
            <v>0</v>
          </cell>
          <cell r="J216">
            <v>0</v>
          </cell>
          <cell r="K216">
            <v>0</v>
          </cell>
          <cell r="L216">
            <v>0</v>
          </cell>
          <cell r="M216">
            <v>0</v>
          </cell>
          <cell r="N216">
            <v>0</v>
          </cell>
        </row>
        <row r="217">
          <cell r="A217">
            <v>6580009201</v>
          </cell>
          <cell r="C217">
            <v>0</v>
          </cell>
          <cell r="D217">
            <v>0</v>
          </cell>
          <cell r="E217">
            <v>0</v>
          </cell>
          <cell r="F217">
            <v>0</v>
          </cell>
          <cell r="G217">
            <v>0</v>
          </cell>
          <cell r="H217">
            <v>0</v>
          </cell>
          <cell r="I217">
            <v>0</v>
          </cell>
          <cell r="J217">
            <v>0</v>
          </cell>
          <cell r="K217">
            <v>0</v>
          </cell>
          <cell r="L217">
            <v>0</v>
          </cell>
          <cell r="M217">
            <v>0</v>
          </cell>
          <cell r="N217">
            <v>0</v>
          </cell>
        </row>
        <row r="218">
          <cell r="A218">
            <v>6580099000</v>
          </cell>
          <cell r="C218">
            <v>0</v>
          </cell>
          <cell r="D218">
            <v>0</v>
          </cell>
          <cell r="E218">
            <v>0</v>
          </cell>
          <cell r="F218">
            <v>0</v>
          </cell>
          <cell r="G218">
            <v>0</v>
          </cell>
          <cell r="H218">
            <v>0</v>
          </cell>
          <cell r="I218">
            <v>0</v>
          </cell>
          <cell r="J218">
            <v>0</v>
          </cell>
          <cell r="K218">
            <v>0</v>
          </cell>
          <cell r="L218">
            <v>0</v>
          </cell>
          <cell r="M218">
            <v>0</v>
          </cell>
          <cell r="N218">
            <v>0</v>
          </cell>
        </row>
        <row r="219">
          <cell r="A219">
            <v>6600000001</v>
          </cell>
          <cell r="C219">
            <v>0</v>
          </cell>
          <cell r="D219">
            <v>0</v>
          </cell>
          <cell r="E219">
            <v>0</v>
          </cell>
          <cell r="F219">
            <v>0</v>
          </cell>
          <cell r="G219">
            <v>0</v>
          </cell>
          <cell r="H219">
            <v>0</v>
          </cell>
          <cell r="I219">
            <v>0</v>
          </cell>
          <cell r="J219">
            <v>0</v>
          </cell>
          <cell r="K219">
            <v>0</v>
          </cell>
          <cell r="L219">
            <v>0</v>
          </cell>
          <cell r="M219">
            <v>0</v>
          </cell>
          <cell r="N219">
            <v>0</v>
          </cell>
        </row>
        <row r="220">
          <cell r="A220">
            <v>6622000000</v>
          </cell>
          <cell r="C220">
            <v>0</v>
          </cell>
          <cell r="D220">
            <v>0</v>
          </cell>
          <cell r="E220">
            <v>0</v>
          </cell>
          <cell r="F220">
            <v>0</v>
          </cell>
          <cell r="G220">
            <v>0</v>
          </cell>
          <cell r="H220">
            <v>0</v>
          </cell>
          <cell r="I220">
            <v>0</v>
          </cell>
          <cell r="J220">
            <v>0</v>
          </cell>
          <cell r="K220">
            <v>0</v>
          </cell>
          <cell r="L220">
            <v>0</v>
          </cell>
          <cell r="M220">
            <v>0</v>
          </cell>
          <cell r="N220">
            <v>0</v>
          </cell>
        </row>
        <row r="221">
          <cell r="A221">
            <v>6623110000</v>
          </cell>
          <cell r="C221">
            <v>0</v>
          </cell>
          <cell r="D221">
            <v>0</v>
          </cell>
          <cell r="E221">
            <v>0</v>
          </cell>
          <cell r="F221">
            <v>0</v>
          </cell>
          <cell r="G221">
            <v>0</v>
          </cell>
          <cell r="H221">
            <v>0</v>
          </cell>
          <cell r="I221">
            <v>0</v>
          </cell>
          <cell r="J221">
            <v>0</v>
          </cell>
          <cell r="K221">
            <v>0</v>
          </cell>
          <cell r="L221">
            <v>0</v>
          </cell>
          <cell r="M221">
            <v>0</v>
          </cell>
          <cell r="N221">
            <v>0</v>
          </cell>
        </row>
        <row r="222">
          <cell r="A222">
            <v>6623110001</v>
          </cell>
          <cell r="C222">
            <v>0</v>
          </cell>
          <cell r="D222">
            <v>0</v>
          </cell>
          <cell r="E222">
            <v>0</v>
          </cell>
          <cell r="F222">
            <v>0</v>
          </cell>
          <cell r="G222">
            <v>0</v>
          </cell>
          <cell r="H222">
            <v>0</v>
          </cell>
          <cell r="I222">
            <v>0</v>
          </cell>
          <cell r="J222">
            <v>0</v>
          </cell>
          <cell r="K222">
            <v>0</v>
          </cell>
          <cell r="L222">
            <v>0</v>
          </cell>
          <cell r="M222">
            <v>0</v>
          </cell>
          <cell r="N222">
            <v>0</v>
          </cell>
        </row>
        <row r="223">
          <cell r="A223">
            <v>6623120000</v>
          </cell>
          <cell r="C223">
            <v>0</v>
          </cell>
          <cell r="D223">
            <v>0</v>
          </cell>
          <cell r="E223">
            <v>0</v>
          </cell>
          <cell r="F223">
            <v>0</v>
          </cell>
          <cell r="G223">
            <v>0</v>
          </cell>
          <cell r="H223">
            <v>0</v>
          </cell>
          <cell r="I223">
            <v>0</v>
          </cell>
          <cell r="J223">
            <v>0</v>
          </cell>
          <cell r="K223">
            <v>0</v>
          </cell>
          <cell r="L223">
            <v>0</v>
          </cell>
          <cell r="M223">
            <v>0</v>
          </cell>
          <cell r="N223">
            <v>0</v>
          </cell>
        </row>
        <row r="224">
          <cell r="A224">
            <v>6623210000</v>
          </cell>
          <cell r="C224">
            <v>0</v>
          </cell>
          <cell r="D224">
            <v>0</v>
          </cell>
          <cell r="E224">
            <v>0</v>
          </cell>
          <cell r="F224">
            <v>0</v>
          </cell>
          <cell r="G224">
            <v>0</v>
          </cell>
          <cell r="H224">
            <v>0</v>
          </cell>
          <cell r="I224">
            <v>0</v>
          </cell>
          <cell r="J224">
            <v>0</v>
          </cell>
          <cell r="K224">
            <v>0</v>
          </cell>
          <cell r="L224">
            <v>0</v>
          </cell>
          <cell r="M224">
            <v>0</v>
          </cell>
          <cell r="N224">
            <v>0</v>
          </cell>
        </row>
        <row r="225">
          <cell r="A225">
            <v>6623210001</v>
          </cell>
          <cell r="C225">
            <v>0</v>
          </cell>
          <cell r="D225">
            <v>0</v>
          </cell>
          <cell r="E225">
            <v>0</v>
          </cell>
          <cell r="F225">
            <v>0</v>
          </cell>
          <cell r="G225">
            <v>0</v>
          </cell>
          <cell r="H225">
            <v>0</v>
          </cell>
          <cell r="I225">
            <v>0</v>
          </cell>
          <cell r="J225">
            <v>0</v>
          </cell>
          <cell r="K225">
            <v>0</v>
          </cell>
          <cell r="L225">
            <v>0</v>
          </cell>
          <cell r="M225">
            <v>0</v>
          </cell>
          <cell r="N225">
            <v>0</v>
          </cell>
        </row>
        <row r="226">
          <cell r="A226">
            <v>6623220000</v>
          </cell>
          <cell r="C226">
            <v>0</v>
          </cell>
          <cell r="D226">
            <v>0</v>
          </cell>
          <cell r="E226">
            <v>0</v>
          </cell>
          <cell r="F226">
            <v>0</v>
          </cell>
          <cell r="G226">
            <v>0</v>
          </cell>
          <cell r="H226">
            <v>0</v>
          </cell>
          <cell r="I226">
            <v>0</v>
          </cell>
          <cell r="J226">
            <v>0</v>
          </cell>
          <cell r="K226">
            <v>0</v>
          </cell>
          <cell r="L226">
            <v>0</v>
          </cell>
          <cell r="M226">
            <v>0</v>
          </cell>
          <cell r="N226">
            <v>0</v>
          </cell>
        </row>
        <row r="227">
          <cell r="A227">
            <v>6623230000</v>
          </cell>
          <cell r="C227">
            <v>0</v>
          </cell>
          <cell r="D227">
            <v>0</v>
          </cell>
          <cell r="E227">
            <v>0</v>
          </cell>
          <cell r="F227">
            <v>0</v>
          </cell>
          <cell r="G227">
            <v>0</v>
          </cell>
          <cell r="H227">
            <v>0</v>
          </cell>
          <cell r="I227">
            <v>0</v>
          </cell>
          <cell r="J227">
            <v>0</v>
          </cell>
          <cell r="K227">
            <v>0</v>
          </cell>
          <cell r="L227">
            <v>0</v>
          </cell>
          <cell r="M227">
            <v>0</v>
          </cell>
          <cell r="N227">
            <v>0</v>
          </cell>
        </row>
        <row r="228">
          <cell r="A228">
            <v>6623240000</v>
          </cell>
          <cell r="C228">
            <v>0</v>
          </cell>
          <cell r="D228">
            <v>0</v>
          </cell>
          <cell r="E228">
            <v>0</v>
          </cell>
          <cell r="F228">
            <v>0</v>
          </cell>
          <cell r="G228">
            <v>0</v>
          </cell>
          <cell r="H228">
            <v>0</v>
          </cell>
          <cell r="I228">
            <v>0</v>
          </cell>
          <cell r="J228">
            <v>0</v>
          </cell>
          <cell r="K228">
            <v>0</v>
          </cell>
          <cell r="L228">
            <v>0</v>
          </cell>
          <cell r="M228">
            <v>0</v>
          </cell>
          <cell r="N228">
            <v>0</v>
          </cell>
        </row>
        <row r="229">
          <cell r="A229">
            <v>6623250000</v>
          </cell>
          <cell r="C229">
            <v>53031</v>
          </cell>
          <cell r="D229">
            <v>53026</v>
          </cell>
          <cell r="E229">
            <v>53025</v>
          </cell>
          <cell r="F229">
            <v>0</v>
          </cell>
          <cell r="G229">
            <v>0</v>
          </cell>
          <cell r="H229">
            <v>0</v>
          </cell>
          <cell r="I229">
            <v>0</v>
          </cell>
          <cell r="J229">
            <v>0</v>
          </cell>
          <cell r="K229">
            <v>0</v>
          </cell>
          <cell r="L229">
            <v>0</v>
          </cell>
          <cell r="M229">
            <v>0</v>
          </cell>
          <cell r="N229">
            <v>0</v>
          </cell>
        </row>
        <row r="230">
          <cell r="A230">
            <v>6623250001</v>
          </cell>
          <cell r="C230">
            <v>0</v>
          </cell>
          <cell r="D230">
            <v>0</v>
          </cell>
          <cell r="E230">
            <v>0</v>
          </cell>
          <cell r="F230">
            <v>0</v>
          </cell>
          <cell r="G230">
            <v>0</v>
          </cell>
          <cell r="H230">
            <v>0</v>
          </cell>
          <cell r="I230">
            <v>0</v>
          </cell>
          <cell r="J230">
            <v>0</v>
          </cell>
          <cell r="K230">
            <v>0</v>
          </cell>
          <cell r="L230">
            <v>0</v>
          </cell>
          <cell r="M230">
            <v>0</v>
          </cell>
          <cell r="N230">
            <v>0</v>
          </cell>
        </row>
        <row r="231">
          <cell r="A231">
            <v>6623290000</v>
          </cell>
          <cell r="C231">
            <v>0</v>
          </cell>
          <cell r="D231">
            <v>0</v>
          </cell>
          <cell r="E231">
            <v>0</v>
          </cell>
          <cell r="F231">
            <v>0</v>
          </cell>
          <cell r="G231">
            <v>0</v>
          </cell>
          <cell r="H231">
            <v>0</v>
          </cell>
          <cell r="I231">
            <v>0</v>
          </cell>
          <cell r="J231">
            <v>0</v>
          </cell>
          <cell r="K231">
            <v>0</v>
          </cell>
          <cell r="L231">
            <v>0</v>
          </cell>
          <cell r="M231">
            <v>0</v>
          </cell>
          <cell r="N231">
            <v>0</v>
          </cell>
        </row>
        <row r="232">
          <cell r="A232">
            <v>6623810000</v>
          </cell>
          <cell r="C232">
            <v>0</v>
          </cell>
          <cell r="D232">
            <v>0</v>
          </cell>
          <cell r="E232">
            <v>0</v>
          </cell>
          <cell r="F232">
            <v>0</v>
          </cell>
          <cell r="G232">
            <v>0</v>
          </cell>
          <cell r="H232">
            <v>0</v>
          </cell>
          <cell r="I232">
            <v>0</v>
          </cell>
          <cell r="J232">
            <v>0</v>
          </cell>
          <cell r="K232">
            <v>0</v>
          </cell>
          <cell r="L232">
            <v>0</v>
          </cell>
          <cell r="M232">
            <v>0</v>
          </cell>
          <cell r="N232">
            <v>0</v>
          </cell>
        </row>
        <row r="233">
          <cell r="A233">
            <v>6623820000</v>
          </cell>
          <cell r="C233">
            <v>0</v>
          </cell>
          <cell r="D233">
            <v>0</v>
          </cell>
          <cell r="E233">
            <v>0</v>
          </cell>
          <cell r="F233">
            <v>0</v>
          </cell>
          <cell r="G233">
            <v>0</v>
          </cell>
          <cell r="H233">
            <v>0</v>
          </cell>
          <cell r="I233">
            <v>0</v>
          </cell>
          <cell r="J233">
            <v>0</v>
          </cell>
          <cell r="K233">
            <v>0</v>
          </cell>
          <cell r="L233">
            <v>0</v>
          </cell>
          <cell r="M233">
            <v>0</v>
          </cell>
          <cell r="N233">
            <v>0</v>
          </cell>
        </row>
        <row r="234">
          <cell r="A234">
            <v>6623910000</v>
          </cell>
          <cell r="C234">
            <v>0</v>
          </cell>
          <cell r="D234">
            <v>0</v>
          </cell>
          <cell r="E234">
            <v>0</v>
          </cell>
          <cell r="F234">
            <v>0</v>
          </cell>
          <cell r="G234">
            <v>0</v>
          </cell>
          <cell r="H234">
            <v>0</v>
          </cell>
          <cell r="I234">
            <v>0</v>
          </cell>
          <cell r="J234">
            <v>0</v>
          </cell>
          <cell r="K234">
            <v>0</v>
          </cell>
          <cell r="L234">
            <v>0</v>
          </cell>
          <cell r="M234">
            <v>0</v>
          </cell>
          <cell r="N234">
            <v>0</v>
          </cell>
        </row>
        <row r="235">
          <cell r="A235">
            <v>6623920000</v>
          </cell>
          <cell r="C235">
            <v>0</v>
          </cell>
          <cell r="D235">
            <v>0</v>
          </cell>
          <cell r="E235">
            <v>0</v>
          </cell>
          <cell r="F235">
            <v>0</v>
          </cell>
          <cell r="G235">
            <v>0</v>
          </cell>
          <cell r="H235">
            <v>0</v>
          </cell>
          <cell r="I235">
            <v>0</v>
          </cell>
          <cell r="J235">
            <v>0</v>
          </cell>
          <cell r="K235">
            <v>0</v>
          </cell>
          <cell r="L235">
            <v>0</v>
          </cell>
          <cell r="M235">
            <v>0</v>
          </cell>
          <cell r="N235">
            <v>0</v>
          </cell>
        </row>
        <row r="236">
          <cell r="A236">
            <v>6623930000</v>
          </cell>
          <cell r="C236">
            <v>0</v>
          </cell>
          <cell r="D236">
            <v>0</v>
          </cell>
          <cell r="E236">
            <v>0</v>
          </cell>
          <cell r="F236">
            <v>0</v>
          </cell>
          <cell r="G236">
            <v>0</v>
          </cell>
          <cell r="H236">
            <v>0</v>
          </cell>
          <cell r="I236">
            <v>0</v>
          </cell>
          <cell r="J236">
            <v>0</v>
          </cell>
          <cell r="K236">
            <v>0</v>
          </cell>
          <cell r="L236">
            <v>0</v>
          </cell>
          <cell r="M236">
            <v>0</v>
          </cell>
          <cell r="N236">
            <v>0</v>
          </cell>
        </row>
        <row r="237">
          <cell r="A237">
            <v>6623940000</v>
          </cell>
          <cell r="C237">
            <v>0</v>
          </cell>
          <cell r="D237">
            <v>0</v>
          </cell>
          <cell r="E237">
            <v>0</v>
          </cell>
          <cell r="F237">
            <v>0</v>
          </cell>
          <cell r="G237">
            <v>0</v>
          </cell>
          <cell r="H237">
            <v>0</v>
          </cell>
          <cell r="I237">
            <v>0</v>
          </cell>
          <cell r="J237">
            <v>0</v>
          </cell>
          <cell r="K237">
            <v>0</v>
          </cell>
          <cell r="L237">
            <v>0</v>
          </cell>
          <cell r="M237">
            <v>0</v>
          </cell>
          <cell r="N237">
            <v>0</v>
          </cell>
        </row>
        <row r="238">
          <cell r="A238">
            <v>6623990000</v>
          </cell>
          <cell r="C238">
            <v>0</v>
          </cell>
          <cell r="D238">
            <v>0</v>
          </cell>
          <cell r="E238">
            <v>0</v>
          </cell>
          <cell r="F238">
            <v>0</v>
          </cell>
          <cell r="G238">
            <v>0</v>
          </cell>
          <cell r="H238">
            <v>0</v>
          </cell>
          <cell r="I238">
            <v>0</v>
          </cell>
          <cell r="J238">
            <v>0</v>
          </cell>
          <cell r="K238">
            <v>0</v>
          </cell>
          <cell r="L238">
            <v>0</v>
          </cell>
          <cell r="M238">
            <v>0</v>
          </cell>
          <cell r="N238">
            <v>0</v>
          </cell>
        </row>
        <row r="239">
          <cell r="A239">
            <v>6624110000</v>
          </cell>
          <cell r="C239">
            <v>375</v>
          </cell>
          <cell r="D239">
            <v>374</v>
          </cell>
          <cell r="E239">
            <v>374</v>
          </cell>
          <cell r="F239">
            <v>0</v>
          </cell>
          <cell r="G239">
            <v>0</v>
          </cell>
          <cell r="H239">
            <v>0</v>
          </cell>
          <cell r="I239">
            <v>0</v>
          </cell>
          <cell r="J239">
            <v>0</v>
          </cell>
          <cell r="K239">
            <v>0</v>
          </cell>
          <cell r="L239">
            <v>0</v>
          </cell>
          <cell r="M239">
            <v>0</v>
          </cell>
          <cell r="N239">
            <v>0</v>
          </cell>
        </row>
        <row r="240">
          <cell r="A240">
            <v>6624120000</v>
          </cell>
          <cell r="C240">
            <v>0</v>
          </cell>
          <cell r="D240">
            <v>0</v>
          </cell>
          <cell r="E240">
            <v>0</v>
          </cell>
          <cell r="F240">
            <v>0</v>
          </cell>
          <cell r="G240">
            <v>0</v>
          </cell>
          <cell r="H240">
            <v>0</v>
          </cell>
          <cell r="I240">
            <v>0</v>
          </cell>
          <cell r="J240">
            <v>0</v>
          </cell>
          <cell r="K240">
            <v>0</v>
          </cell>
          <cell r="L240">
            <v>0</v>
          </cell>
          <cell r="M240">
            <v>0</v>
          </cell>
          <cell r="N240">
            <v>0</v>
          </cell>
        </row>
        <row r="241">
          <cell r="A241">
            <v>6624190000</v>
          </cell>
          <cell r="C241">
            <v>0</v>
          </cell>
          <cell r="D241">
            <v>0</v>
          </cell>
          <cell r="E241">
            <v>0</v>
          </cell>
          <cell r="F241">
            <v>0</v>
          </cell>
          <cell r="G241">
            <v>0</v>
          </cell>
          <cell r="H241">
            <v>0</v>
          </cell>
          <cell r="I241">
            <v>0</v>
          </cell>
          <cell r="J241">
            <v>0</v>
          </cell>
          <cell r="K241">
            <v>0</v>
          </cell>
          <cell r="L241">
            <v>0</v>
          </cell>
          <cell r="M241">
            <v>0</v>
          </cell>
          <cell r="N241">
            <v>0</v>
          </cell>
        </row>
        <row r="242">
          <cell r="A242">
            <v>6624210000</v>
          </cell>
          <cell r="C242">
            <v>969</v>
          </cell>
          <cell r="D242">
            <v>969</v>
          </cell>
          <cell r="E242">
            <v>968</v>
          </cell>
          <cell r="F242">
            <v>0</v>
          </cell>
          <cell r="G242">
            <v>0</v>
          </cell>
          <cell r="H242">
            <v>0</v>
          </cell>
          <cell r="I242">
            <v>0</v>
          </cell>
          <cell r="J242">
            <v>0</v>
          </cell>
          <cell r="K242">
            <v>0</v>
          </cell>
          <cell r="L242">
            <v>0</v>
          </cell>
          <cell r="M242">
            <v>0</v>
          </cell>
          <cell r="N242">
            <v>0</v>
          </cell>
        </row>
        <row r="243">
          <cell r="A243">
            <v>6624220000</v>
          </cell>
          <cell r="C243">
            <v>0</v>
          </cell>
          <cell r="D243">
            <v>0</v>
          </cell>
          <cell r="E243">
            <v>0</v>
          </cell>
          <cell r="F243">
            <v>0</v>
          </cell>
          <cell r="G243">
            <v>0</v>
          </cell>
          <cell r="H243">
            <v>0</v>
          </cell>
          <cell r="I243">
            <v>0</v>
          </cell>
          <cell r="J243">
            <v>0</v>
          </cell>
          <cell r="K243">
            <v>0</v>
          </cell>
          <cell r="L243">
            <v>0</v>
          </cell>
          <cell r="M243">
            <v>0</v>
          </cell>
          <cell r="N243">
            <v>0</v>
          </cell>
        </row>
        <row r="244">
          <cell r="A244">
            <v>6625000000</v>
          </cell>
          <cell r="C244">
            <v>0</v>
          </cell>
          <cell r="D244">
            <v>0</v>
          </cell>
          <cell r="E244">
            <v>0</v>
          </cell>
          <cell r="F244">
            <v>0</v>
          </cell>
          <cell r="G244">
            <v>0</v>
          </cell>
          <cell r="H244">
            <v>0</v>
          </cell>
          <cell r="I244">
            <v>0</v>
          </cell>
          <cell r="J244">
            <v>0</v>
          </cell>
          <cell r="K244">
            <v>0</v>
          </cell>
          <cell r="L244">
            <v>0</v>
          </cell>
          <cell r="M244">
            <v>0</v>
          </cell>
          <cell r="N244">
            <v>0</v>
          </cell>
        </row>
        <row r="245">
          <cell r="A245">
            <v>6626110000</v>
          </cell>
          <cell r="C245">
            <v>2710</v>
          </cell>
          <cell r="D245">
            <v>2648</v>
          </cell>
          <cell r="E245">
            <v>2659</v>
          </cell>
          <cell r="F245">
            <v>0</v>
          </cell>
          <cell r="G245">
            <v>0</v>
          </cell>
          <cell r="H245">
            <v>0</v>
          </cell>
          <cell r="I245">
            <v>0</v>
          </cell>
          <cell r="J245">
            <v>0</v>
          </cell>
          <cell r="K245">
            <v>0</v>
          </cell>
          <cell r="L245">
            <v>0</v>
          </cell>
          <cell r="M245">
            <v>0</v>
          </cell>
          <cell r="N245">
            <v>0</v>
          </cell>
        </row>
        <row r="246">
          <cell r="A246">
            <v>6626120000</v>
          </cell>
          <cell r="C246">
            <v>768</v>
          </cell>
          <cell r="D246">
            <v>622</v>
          </cell>
          <cell r="E246">
            <v>619.33999999998991</v>
          </cell>
          <cell r="F246">
            <v>0</v>
          </cell>
          <cell r="G246">
            <v>0</v>
          </cell>
          <cell r="H246">
            <v>0</v>
          </cell>
          <cell r="I246">
            <v>0</v>
          </cell>
          <cell r="J246">
            <v>0</v>
          </cell>
          <cell r="K246">
            <v>0</v>
          </cell>
          <cell r="L246">
            <v>0</v>
          </cell>
          <cell r="M246">
            <v>0</v>
          </cell>
          <cell r="N246">
            <v>0</v>
          </cell>
        </row>
        <row r="247">
          <cell r="A247">
            <v>6626130000</v>
          </cell>
          <cell r="C247">
            <v>256</v>
          </cell>
          <cell r="D247">
            <v>273.63999999999896</v>
          </cell>
          <cell r="E247">
            <v>271</v>
          </cell>
          <cell r="F247">
            <v>0</v>
          </cell>
          <cell r="G247">
            <v>0</v>
          </cell>
          <cell r="H247">
            <v>0</v>
          </cell>
          <cell r="I247">
            <v>0</v>
          </cell>
          <cell r="J247">
            <v>0</v>
          </cell>
          <cell r="K247">
            <v>0</v>
          </cell>
          <cell r="L247">
            <v>0</v>
          </cell>
          <cell r="M247">
            <v>0</v>
          </cell>
          <cell r="N247">
            <v>0</v>
          </cell>
        </row>
        <row r="248">
          <cell r="A248">
            <v>6626140000</v>
          </cell>
          <cell r="C248">
            <v>0</v>
          </cell>
          <cell r="D248">
            <v>0</v>
          </cell>
          <cell r="E248">
            <v>0</v>
          </cell>
          <cell r="F248">
            <v>0</v>
          </cell>
          <cell r="G248">
            <v>0</v>
          </cell>
          <cell r="H248">
            <v>0</v>
          </cell>
          <cell r="I248">
            <v>0</v>
          </cell>
          <cell r="J248">
            <v>0</v>
          </cell>
          <cell r="K248">
            <v>0</v>
          </cell>
          <cell r="L248">
            <v>0</v>
          </cell>
          <cell r="M248">
            <v>0</v>
          </cell>
          <cell r="N248">
            <v>0</v>
          </cell>
        </row>
        <row r="249">
          <cell r="A249">
            <v>6626190000</v>
          </cell>
          <cell r="C249">
            <v>81</v>
          </cell>
          <cell r="D249">
            <v>79</v>
          </cell>
          <cell r="E249">
            <v>79</v>
          </cell>
          <cell r="F249">
            <v>0</v>
          </cell>
          <cell r="G249">
            <v>0</v>
          </cell>
          <cell r="H249">
            <v>0</v>
          </cell>
          <cell r="I249">
            <v>0</v>
          </cell>
          <cell r="J249">
            <v>0</v>
          </cell>
          <cell r="K249">
            <v>0</v>
          </cell>
          <cell r="L249">
            <v>0</v>
          </cell>
          <cell r="M249">
            <v>0</v>
          </cell>
          <cell r="N249">
            <v>0</v>
          </cell>
        </row>
        <row r="250">
          <cell r="A250">
            <v>6626210000</v>
          </cell>
          <cell r="C250">
            <v>0</v>
          </cell>
          <cell r="D250">
            <v>0</v>
          </cell>
          <cell r="E250">
            <v>0</v>
          </cell>
          <cell r="F250">
            <v>0</v>
          </cell>
          <cell r="G250">
            <v>0</v>
          </cell>
          <cell r="H250">
            <v>0</v>
          </cell>
          <cell r="I250">
            <v>0</v>
          </cell>
          <cell r="J250">
            <v>0</v>
          </cell>
          <cell r="K250">
            <v>0</v>
          </cell>
          <cell r="L250">
            <v>0</v>
          </cell>
          <cell r="M250">
            <v>0</v>
          </cell>
          <cell r="N250">
            <v>0</v>
          </cell>
        </row>
        <row r="251">
          <cell r="A251">
            <v>6626220000</v>
          </cell>
          <cell r="C251">
            <v>0</v>
          </cell>
          <cell r="D251">
            <v>0</v>
          </cell>
          <cell r="E251">
            <v>0</v>
          </cell>
          <cell r="F251">
            <v>0</v>
          </cell>
          <cell r="G251">
            <v>0</v>
          </cell>
          <cell r="H251">
            <v>0</v>
          </cell>
          <cell r="I251">
            <v>0</v>
          </cell>
          <cell r="J251">
            <v>0</v>
          </cell>
          <cell r="K251">
            <v>0</v>
          </cell>
          <cell r="L251">
            <v>0</v>
          </cell>
          <cell r="M251">
            <v>0</v>
          </cell>
          <cell r="N251">
            <v>0</v>
          </cell>
        </row>
        <row r="252">
          <cell r="A252">
            <v>6628200000</v>
          </cell>
          <cell r="C252">
            <v>0</v>
          </cell>
          <cell r="D252">
            <v>0</v>
          </cell>
          <cell r="E252">
            <v>0</v>
          </cell>
          <cell r="F252">
            <v>0</v>
          </cell>
          <cell r="G252">
            <v>0</v>
          </cell>
          <cell r="H252">
            <v>0</v>
          </cell>
          <cell r="I252">
            <v>0</v>
          </cell>
          <cell r="J252">
            <v>0</v>
          </cell>
          <cell r="K252">
            <v>0</v>
          </cell>
          <cell r="L252">
            <v>0</v>
          </cell>
          <cell r="M252">
            <v>0</v>
          </cell>
          <cell r="N252">
            <v>0</v>
          </cell>
        </row>
        <row r="253">
          <cell r="A253">
            <v>6628300000</v>
          </cell>
          <cell r="C253">
            <v>0</v>
          </cell>
          <cell r="D253">
            <v>0</v>
          </cell>
          <cell r="E253">
            <v>0</v>
          </cell>
          <cell r="F253">
            <v>0</v>
          </cell>
          <cell r="G253">
            <v>0</v>
          </cell>
          <cell r="H253">
            <v>0</v>
          </cell>
          <cell r="I253">
            <v>0</v>
          </cell>
          <cell r="J253">
            <v>0</v>
          </cell>
          <cell r="K253">
            <v>0</v>
          </cell>
          <cell r="L253">
            <v>0</v>
          </cell>
          <cell r="M253">
            <v>0</v>
          </cell>
          <cell r="N253">
            <v>0</v>
          </cell>
        </row>
        <row r="254">
          <cell r="A254">
            <v>6629000000</v>
          </cell>
          <cell r="C254">
            <v>0</v>
          </cell>
          <cell r="D254">
            <v>0</v>
          </cell>
          <cell r="E254">
            <v>0</v>
          </cell>
          <cell r="F254">
            <v>0</v>
          </cell>
          <cell r="G254">
            <v>0</v>
          </cell>
          <cell r="H254">
            <v>0</v>
          </cell>
          <cell r="I254">
            <v>0</v>
          </cell>
          <cell r="J254">
            <v>0</v>
          </cell>
          <cell r="K254">
            <v>0</v>
          </cell>
          <cell r="L254">
            <v>0</v>
          </cell>
          <cell r="M254">
            <v>0</v>
          </cell>
          <cell r="N254">
            <v>0</v>
          </cell>
        </row>
        <row r="255">
          <cell r="A255">
            <v>6631000000</v>
          </cell>
          <cell r="C255">
            <v>0</v>
          </cell>
          <cell r="D255">
            <v>0</v>
          </cell>
          <cell r="E255">
            <v>0</v>
          </cell>
          <cell r="F255">
            <v>0</v>
          </cell>
          <cell r="G255">
            <v>0</v>
          </cell>
          <cell r="H255">
            <v>0</v>
          </cell>
          <cell r="I255">
            <v>0</v>
          </cell>
          <cell r="J255">
            <v>0</v>
          </cell>
          <cell r="K255">
            <v>0</v>
          </cell>
          <cell r="L255">
            <v>0</v>
          </cell>
          <cell r="M255">
            <v>0</v>
          </cell>
          <cell r="N255">
            <v>0</v>
          </cell>
        </row>
        <row r="256">
          <cell r="A256">
            <v>6632000000</v>
          </cell>
          <cell r="C256">
            <v>0</v>
          </cell>
          <cell r="D256">
            <v>0</v>
          </cell>
          <cell r="E256">
            <v>0</v>
          </cell>
          <cell r="F256">
            <v>0</v>
          </cell>
          <cell r="G256">
            <v>0</v>
          </cell>
          <cell r="H256">
            <v>0</v>
          </cell>
          <cell r="I256">
            <v>0</v>
          </cell>
          <cell r="J256">
            <v>0</v>
          </cell>
          <cell r="K256">
            <v>0</v>
          </cell>
          <cell r="L256">
            <v>0</v>
          </cell>
          <cell r="M256">
            <v>0</v>
          </cell>
          <cell r="N256">
            <v>0</v>
          </cell>
        </row>
        <row r="257">
          <cell r="A257">
            <v>6633000000</v>
          </cell>
          <cell r="C257">
            <v>0</v>
          </cell>
          <cell r="D257">
            <v>0</v>
          </cell>
          <cell r="E257">
            <v>0</v>
          </cell>
          <cell r="F257">
            <v>0</v>
          </cell>
          <cell r="G257">
            <v>0</v>
          </cell>
          <cell r="H257">
            <v>0</v>
          </cell>
          <cell r="I257">
            <v>0</v>
          </cell>
          <cell r="J257">
            <v>0</v>
          </cell>
          <cell r="K257">
            <v>0</v>
          </cell>
          <cell r="L257">
            <v>0</v>
          </cell>
          <cell r="M257">
            <v>0</v>
          </cell>
          <cell r="N257">
            <v>0</v>
          </cell>
        </row>
        <row r="258">
          <cell r="A258">
            <v>6634000000</v>
          </cell>
          <cell r="C258">
            <v>0</v>
          </cell>
          <cell r="D258">
            <v>0</v>
          </cell>
          <cell r="E258">
            <v>0</v>
          </cell>
          <cell r="F258">
            <v>0</v>
          </cell>
          <cell r="G258">
            <v>0</v>
          </cell>
          <cell r="H258">
            <v>0</v>
          </cell>
          <cell r="I258">
            <v>0</v>
          </cell>
          <cell r="J258">
            <v>0</v>
          </cell>
          <cell r="K258">
            <v>0</v>
          </cell>
          <cell r="L258">
            <v>0</v>
          </cell>
          <cell r="M258">
            <v>0</v>
          </cell>
          <cell r="N258">
            <v>0</v>
          </cell>
        </row>
        <row r="259">
          <cell r="A259">
            <v>6635000000</v>
          </cell>
          <cell r="C259">
            <v>0</v>
          </cell>
          <cell r="D259">
            <v>0</v>
          </cell>
          <cell r="E259">
            <v>0</v>
          </cell>
          <cell r="F259">
            <v>0</v>
          </cell>
          <cell r="G259">
            <v>0</v>
          </cell>
          <cell r="H259">
            <v>0</v>
          </cell>
          <cell r="I259">
            <v>0</v>
          </cell>
          <cell r="J259">
            <v>0</v>
          </cell>
          <cell r="K259">
            <v>0</v>
          </cell>
          <cell r="L259">
            <v>0</v>
          </cell>
          <cell r="M259">
            <v>0</v>
          </cell>
          <cell r="N259">
            <v>0</v>
          </cell>
        </row>
        <row r="260">
          <cell r="A260">
            <v>6661001000</v>
          </cell>
          <cell r="C260">
            <v>0</v>
          </cell>
          <cell r="D260">
            <v>0</v>
          </cell>
          <cell r="E260">
            <v>0</v>
          </cell>
          <cell r="F260">
            <v>0</v>
          </cell>
          <cell r="G260">
            <v>0</v>
          </cell>
          <cell r="H260">
            <v>0</v>
          </cell>
          <cell r="I260">
            <v>0</v>
          </cell>
          <cell r="J260">
            <v>0</v>
          </cell>
          <cell r="K260">
            <v>0</v>
          </cell>
          <cell r="L260">
            <v>0</v>
          </cell>
          <cell r="M260">
            <v>0</v>
          </cell>
          <cell r="N260">
            <v>0</v>
          </cell>
        </row>
        <row r="261">
          <cell r="A261">
            <v>6662001000</v>
          </cell>
          <cell r="C261">
            <v>0</v>
          </cell>
          <cell r="D261">
            <v>0</v>
          </cell>
          <cell r="E261">
            <v>0</v>
          </cell>
          <cell r="F261">
            <v>0</v>
          </cell>
          <cell r="G261">
            <v>0</v>
          </cell>
          <cell r="H261">
            <v>0</v>
          </cell>
          <cell r="I261">
            <v>0</v>
          </cell>
          <cell r="J261">
            <v>0</v>
          </cell>
          <cell r="K261">
            <v>0</v>
          </cell>
          <cell r="L261">
            <v>0</v>
          </cell>
          <cell r="M261">
            <v>0</v>
          </cell>
          <cell r="N261">
            <v>0</v>
          </cell>
        </row>
        <row r="262">
          <cell r="A262">
            <v>6672001000</v>
          </cell>
          <cell r="C262">
            <v>0</v>
          </cell>
          <cell r="D262">
            <v>0</v>
          </cell>
          <cell r="E262">
            <v>0</v>
          </cell>
          <cell r="F262">
            <v>0</v>
          </cell>
          <cell r="G262">
            <v>0</v>
          </cell>
          <cell r="H262">
            <v>0</v>
          </cell>
          <cell r="I262">
            <v>0</v>
          </cell>
          <cell r="J262">
            <v>0</v>
          </cell>
          <cell r="K262">
            <v>0</v>
          </cell>
          <cell r="L262">
            <v>0</v>
          </cell>
          <cell r="M262">
            <v>0</v>
          </cell>
          <cell r="N262">
            <v>0</v>
          </cell>
        </row>
        <row r="263">
          <cell r="A263">
            <v>6700000001</v>
          </cell>
          <cell r="C263">
            <v>0</v>
          </cell>
          <cell r="D263">
            <v>0</v>
          </cell>
          <cell r="E263">
            <v>0</v>
          </cell>
          <cell r="F263">
            <v>0</v>
          </cell>
          <cell r="G263">
            <v>0</v>
          </cell>
          <cell r="H263">
            <v>0</v>
          </cell>
          <cell r="I263">
            <v>0</v>
          </cell>
          <cell r="J263">
            <v>0</v>
          </cell>
          <cell r="K263">
            <v>0</v>
          </cell>
          <cell r="L263">
            <v>0</v>
          </cell>
          <cell r="M263">
            <v>0</v>
          </cell>
          <cell r="N263">
            <v>0</v>
          </cell>
        </row>
        <row r="264">
          <cell r="A264">
            <v>6711001000</v>
          </cell>
          <cell r="C264">
            <v>0</v>
          </cell>
          <cell r="D264">
            <v>0</v>
          </cell>
          <cell r="E264">
            <v>0</v>
          </cell>
          <cell r="F264">
            <v>0</v>
          </cell>
          <cell r="G264">
            <v>0</v>
          </cell>
          <cell r="H264">
            <v>0</v>
          </cell>
          <cell r="I264">
            <v>0</v>
          </cell>
          <cell r="J264">
            <v>0</v>
          </cell>
          <cell r="K264">
            <v>0</v>
          </cell>
          <cell r="L264">
            <v>0</v>
          </cell>
          <cell r="M264">
            <v>0</v>
          </cell>
          <cell r="N264">
            <v>0</v>
          </cell>
        </row>
        <row r="265">
          <cell r="A265">
            <v>6711002000</v>
          </cell>
          <cell r="C265">
            <v>0</v>
          </cell>
          <cell r="D265">
            <v>0</v>
          </cell>
          <cell r="E265">
            <v>0</v>
          </cell>
          <cell r="F265">
            <v>0</v>
          </cell>
          <cell r="G265">
            <v>0</v>
          </cell>
          <cell r="H265">
            <v>0</v>
          </cell>
          <cell r="I265">
            <v>0</v>
          </cell>
          <cell r="J265">
            <v>0</v>
          </cell>
          <cell r="K265">
            <v>0</v>
          </cell>
          <cell r="L265">
            <v>0</v>
          </cell>
          <cell r="M265">
            <v>0</v>
          </cell>
          <cell r="N265">
            <v>0</v>
          </cell>
        </row>
        <row r="266">
          <cell r="A266">
            <v>6711003000</v>
          </cell>
          <cell r="C266">
            <v>0</v>
          </cell>
          <cell r="D266">
            <v>0</v>
          </cell>
          <cell r="E266">
            <v>0</v>
          </cell>
          <cell r="F266">
            <v>0</v>
          </cell>
          <cell r="G266">
            <v>0</v>
          </cell>
          <cell r="H266">
            <v>0</v>
          </cell>
          <cell r="I266">
            <v>0</v>
          </cell>
          <cell r="J266">
            <v>0</v>
          </cell>
          <cell r="K266">
            <v>0</v>
          </cell>
          <cell r="L266">
            <v>0</v>
          </cell>
          <cell r="M266">
            <v>0</v>
          </cell>
          <cell r="N266">
            <v>0</v>
          </cell>
        </row>
        <row r="267">
          <cell r="A267">
            <v>6711009000</v>
          </cell>
          <cell r="C267">
            <v>0</v>
          </cell>
          <cell r="D267">
            <v>0</v>
          </cell>
          <cell r="E267">
            <v>0</v>
          </cell>
          <cell r="F267">
            <v>0</v>
          </cell>
          <cell r="G267">
            <v>0</v>
          </cell>
          <cell r="H267">
            <v>0</v>
          </cell>
          <cell r="I267">
            <v>0</v>
          </cell>
          <cell r="J267">
            <v>0</v>
          </cell>
          <cell r="K267">
            <v>0</v>
          </cell>
          <cell r="L267">
            <v>0</v>
          </cell>
          <cell r="M267">
            <v>0</v>
          </cell>
          <cell r="N267">
            <v>0</v>
          </cell>
        </row>
        <row r="268">
          <cell r="A268">
            <v>6718001000</v>
          </cell>
          <cell r="C268">
            <v>0</v>
          </cell>
          <cell r="D268">
            <v>0</v>
          </cell>
          <cell r="E268">
            <v>0</v>
          </cell>
          <cell r="F268">
            <v>0</v>
          </cell>
          <cell r="G268">
            <v>0</v>
          </cell>
          <cell r="H268">
            <v>0</v>
          </cell>
          <cell r="I268">
            <v>0</v>
          </cell>
          <cell r="J268">
            <v>0</v>
          </cell>
          <cell r="K268">
            <v>0</v>
          </cell>
          <cell r="L268">
            <v>0</v>
          </cell>
          <cell r="M268">
            <v>0</v>
          </cell>
          <cell r="N268">
            <v>0</v>
          </cell>
        </row>
        <row r="269">
          <cell r="A269">
            <v>6723001000</v>
          </cell>
          <cell r="C269">
            <v>0</v>
          </cell>
          <cell r="D269">
            <v>0</v>
          </cell>
          <cell r="E269">
            <v>0</v>
          </cell>
          <cell r="F269">
            <v>0</v>
          </cell>
          <cell r="G269">
            <v>0</v>
          </cell>
          <cell r="H269">
            <v>0</v>
          </cell>
          <cell r="I269">
            <v>0</v>
          </cell>
          <cell r="J269">
            <v>0</v>
          </cell>
          <cell r="K269">
            <v>0</v>
          </cell>
          <cell r="L269">
            <v>0</v>
          </cell>
          <cell r="M269">
            <v>0</v>
          </cell>
          <cell r="N269">
            <v>0</v>
          </cell>
        </row>
        <row r="270">
          <cell r="A270">
            <v>6728002000</v>
          </cell>
          <cell r="C270">
            <v>0</v>
          </cell>
          <cell r="D270">
            <v>0</v>
          </cell>
          <cell r="E270">
            <v>0</v>
          </cell>
          <cell r="F270">
            <v>0</v>
          </cell>
          <cell r="G270">
            <v>0</v>
          </cell>
          <cell r="H270">
            <v>0</v>
          </cell>
          <cell r="I270">
            <v>0</v>
          </cell>
          <cell r="J270">
            <v>0</v>
          </cell>
          <cell r="K270">
            <v>0</v>
          </cell>
          <cell r="L270">
            <v>0</v>
          </cell>
          <cell r="M270">
            <v>0</v>
          </cell>
          <cell r="N270">
            <v>0</v>
          </cell>
        </row>
        <row r="271">
          <cell r="A271">
            <v>6728003000</v>
          </cell>
          <cell r="C271">
            <v>17163.9199999999</v>
          </cell>
          <cell r="D271">
            <v>17191.640000000003</v>
          </cell>
          <cell r="E271">
            <v>-1604.8299999999035</v>
          </cell>
          <cell r="F271">
            <v>0</v>
          </cell>
          <cell r="G271">
            <v>0</v>
          </cell>
          <cell r="H271">
            <v>0</v>
          </cell>
          <cell r="I271">
            <v>0</v>
          </cell>
          <cell r="J271">
            <v>0</v>
          </cell>
          <cell r="K271">
            <v>0</v>
          </cell>
          <cell r="L271">
            <v>0</v>
          </cell>
          <cell r="M271">
            <v>0</v>
          </cell>
          <cell r="N271">
            <v>0</v>
          </cell>
        </row>
        <row r="272">
          <cell r="A272">
            <v>6728004000</v>
          </cell>
          <cell r="C272">
            <v>0</v>
          </cell>
          <cell r="D272">
            <v>0</v>
          </cell>
          <cell r="E272">
            <v>0</v>
          </cell>
          <cell r="F272">
            <v>0</v>
          </cell>
          <cell r="G272">
            <v>0</v>
          </cell>
          <cell r="H272">
            <v>0</v>
          </cell>
          <cell r="I272">
            <v>0</v>
          </cell>
          <cell r="J272">
            <v>0</v>
          </cell>
          <cell r="K272">
            <v>0</v>
          </cell>
          <cell r="L272">
            <v>0</v>
          </cell>
          <cell r="M272">
            <v>0</v>
          </cell>
          <cell r="N272">
            <v>0</v>
          </cell>
        </row>
        <row r="273">
          <cell r="A273">
            <v>6728099000</v>
          </cell>
          <cell r="C273">
            <v>0</v>
          </cell>
          <cell r="D273">
            <v>0</v>
          </cell>
          <cell r="E273">
            <v>0</v>
          </cell>
          <cell r="F273">
            <v>0</v>
          </cell>
          <cell r="G273">
            <v>0</v>
          </cell>
          <cell r="H273">
            <v>0</v>
          </cell>
          <cell r="I273">
            <v>0</v>
          </cell>
          <cell r="J273">
            <v>0</v>
          </cell>
          <cell r="K273">
            <v>0</v>
          </cell>
          <cell r="L273">
            <v>0</v>
          </cell>
          <cell r="M273">
            <v>0</v>
          </cell>
          <cell r="N273">
            <v>0</v>
          </cell>
        </row>
        <row r="274">
          <cell r="A274">
            <v>6732001000</v>
          </cell>
          <cell r="C274">
            <v>0</v>
          </cell>
          <cell r="D274">
            <v>0</v>
          </cell>
          <cell r="E274">
            <v>0</v>
          </cell>
          <cell r="F274">
            <v>0</v>
          </cell>
          <cell r="G274">
            <v>0</v>
          </cell>
          <cell r="H274">
            <v>0</v>
          </cell>
          <cell r="I274">
            <v>0</v>
          </cell>
          <cell r="J274">
            <v>0</v>
          </cell>
          <cell r="K274">
            <v>0</v>
          </cell>
          <cell r="L274">
            <v>0</v>
          </cell>
          <cell r="M274">
            <v>0</v>
          </cell>
          <cell r="N274">
            <v>0</v>
          </cell>
        </row>
        <row r="275">
          <cell r="A275">
            <v>6800000001</v>
          </cell>
          <cell r="C275">
            <v>0</v>
          </cell>
          <cell r="D275">
            <v>0</v>
          </cell>
          <cell r="E275">
            <v>0</v>
          </cell>
          <cell r="F275">
            <v>0</v>
          </cell>
          <cell r="G275">
            <v>0</v>
          </cell>
          <cell r="H275">
            <v>0</v>
          </cell>
          <cell r="I275">
            <v>0</v>
          </cell>
          <cell r="J275">
            <v>0</v>
          </cell>
          <cell r="K275">
            <v>0</v>
          </cell>
          <cell r="L275">
            <v>0</v>
          </cell>
          <cell r="M275">
            <v>0</v>
          </cell>
          <cell r="N275">
            <v>0</v>
          </cell>
        </row>
        <row r="276">
          <cell r="A276">
            <v>6811001000</v>
          </cell>
          <cell r="C276">
            <v>0</v>
          </cell>
          <cell r="D276">
            <v>0</v>
          </cell>
          <cell r="E276">
            <v>0</v>
          </cell>
          <cell r="F276">
            <v>0</v>
          </cell>
          <cell r="G276">
            <v>0</v>
          </cell>
          <cell r="H276">
            <v>0</v>
          </cell>
          <cell r="I276">
            <v>0</v>
          </cell>
          <cell r="J276">
            <v>0</v>
          </cell>
          <cell r="K276">
            <v>0</v>
          </cell>
          <cell r="L276">
            <v>0</v>
          </cell>
          <cell r="M276">
            <v>0</v>
          </cell>
          <cell r="N276">
            <v>0</v>
          </cell>
        </row>
        <row r="277">
          <cell r="A277">
            <v>6811002000</v>
          </cell>
          <cell r="C277">
            <v>0</v>
          </cell>
          <cell r="D277">
            <v>0</v>
          </cell>
          <cell r="E277">
            <v>0</v>
          </cell>
          <cell r="F277">
            <v>0</v>
          </cell>
          <cell r="G277">
            <v>0</v>
          </cell>
          <cell r="H277">
            <v>0</v>
          </cell>
          <cell r="I277">
            <v>0</v>
          </cell>
          <cell r="J277">
            <v>0</v>
          </cell>
          <cell r="K277">
            <v>0</v>
          </cell>
          <cell r="L277">
            <v>0</v>
          </cell>
          <cell r="M277">
            <v>0</v>
          </cell>
          <cell r="N277">
            <v>0</v>
          </cell>
        </row>
        <row r="278">
          <cell r="A278">
            <v>6811003000</v>
          </cell>
          <cell r="C278">
            <v>0</v>
          </cell>
          <cell r="D278">
            <v>0</v>
          </cell>
          <cell r="E278">
            <v>0</v>
          </cell>
          <cell r="F278">
            <v>0</v>
          </cell>
          <cell r="G278">
            <v>0</v>
          </cell>
          <cell r="H278">
            <v>0</v>
          </cell>
          <cell r="I278">
            <v>0</v>
          </cell>
          <cell r="J278">
            <v>0</v>
          </cell>
          <cell r="K278">
            <v>0</v>
          </cell>
          <cell r="L278">
            <v>0</v>
          </cell>
          <cell r="M278">
            <v>0</v>
          </cell>
          <cell r="N278">
            <v>0</v>
          </cell>
        </row>
        <row r="279">
          <cell r="A279">
            <v>6812001000</v>
          </cell>
          <cell r="C279">
            <v>0</v>
          </cell>
          <cell r="D279">
            <v>0</v>
          </cell>
          <cell r="E279">
            <v>0</v>
          </cell>
          <cell r="F279">
            <v>0</v>
          </cell>
          <cell r="G279">
            <v>0</v>
          </cell>
          <cell r="H279">
            <v>0</v>
          </cell>
          <cell r="I279">
            <v>0</v>
          </cell>
          <cell r="J279">
            <v>0</v>
          </cell>
          <cell r="K279">
            <v>0</v>
          </cell>
          <cell r="L279">
            <v>0</v>
          </cell>
          <cell r="M279">
            <v>0</v>
          </cell>
          <cell r="N279">
            <v>0</v>
          </cell>
        </row>
        <row r="280">
          <cell r="A280">
            <v>6813001000</v>
          </cell>
          <cell r="C280">
            <v>0</v>
          </cell>
          <cell r="D280">
            <v>0</v>
          </cell>
          <cell r="E280">
            <v>0</v>
          </cell>
          <cell r="F280">
            <v>0</v>
          </cell>
          <cell r="G280">
            <v>0</v>
          </cell>
          <cell r="H280">
            <v>0</v>
          </cell>
          <cell r="I280">
            <v>0</v>
          </cell>
          <cell r="J280">
            <v>0</v>
          </cell>
          <cell r="K280">
            <v>0</v>
          </cell>
          <cell r="L280">
            <v>0</v>
          </cell>
          <cell r="M280">
            <v>0</v>
          </cell>
          <cell r="N280">
            <v>0</v>
          </cell>
        </row>
        <row r="281">
          <cell r="A281">
            <v>6813002000</v>
          </cell>
          <cell r="C281">
            <v>0</v>
          </cell>
          <cell r="D281">
            <v>0</v>
          </cell>
          <cell r="E281">
            <v>0</v>
          </cell>
          <cell r="F281">
            <v>0</v>
          </cell>
          <cell r="G281">
            <v>0</v>
          </cell>
          <cell r="H281">
            <v>0</v>
          </cell>
          <cell r="I281">
            <v>0</v>
          </cell>
          <cell r="J281">
            <v>0</v>
          </cell>
          <cell r="K281">
            <v>0</v>
          </cell>
          <cell r="L281">
            <v>0</v>
          </cell>
          <cell r="M281">
            <v>0</v>
          </cell>
          <cell r="N281">
            <v>0</v>
          </cell>
        </row>
        <row r="282">
          <cell r="A282">
            <v>6813099000</v>
          </cell>
          <cell r="C282">
            <v>0</v>
          </cell>
          <cell r="D282">
            <v>0</v>
          </cell>
          <cell r="E282">
            <v>0</v>
          </cell>
          <cell r="F282">
            <v>0</v>
          </cell>
          <cell r="G282">
            <v>0</v>
          </cell>
          <cell r="H282">
            <v>0</v>
          </cell>
          <cell r="I282">
            <v>0</v>
          </cell>
          <cell r="J282">
            <v>0</v>
          </cell>
          <cell r="K282">
            <v>0</v>
          </cell>
          <cell r="L282">
            <v>0</v>
          </cell>
          <cell r="M282">
            <v>0</v>
          </cell>
          <cell r="N282">
            <v>0</v>
          </cell>
        </row>
        <row r="283">
          <cell r="A283">
            <v>6815001000</v>
          </cell>
          <cell r="C283">
            <v>0</v>
          </cell>
          <cell r="D283">
            <v>0</v>
          </cell>
          <cell r="E283">
            <v>0</v>
          </cell>
          <cell r="F283">
            <v>0</v>
          </cell>
          <cell r="G283">
            <v>0</v>
          </cell>
          <cell r="H283">
            <v>0</v>
          </cell>
          <cell r="I283">
            <v>0</v>
          </cell>
          <cell r="J283">
            <v>0</v>
          </cell>
          <cell r="K283">
            <v>0</v>
          </cell>
          <cell r="L283">
            <v>0</v>
          </cell>
          <cell r="M283">
            <v>0</v>
          </cell>
          <cell r="N283">
            <v>0</v>
          </cell>
        </row>
        <row r="284">
          <cell r="A284">
            <v>6815002000</v>
          </cell>
          <cell r="C284">
            <v>0</v>
          </cell>
          <cell r="D284">
            <v>0</v>
          </cell>
          <cell r="E284">
            <v>0</v>
          </cell>
          <cell r="F284">
            <v>0</v>
          </cell>
          <cell r="G284">
            <v>0</v>
          </cell>
          <cell r="H284">
            <v>0</v>
          </cell>
          <cell r="I284">
            <v>0</v>
          </cell>
          <cell r="J284">
            <v>0</v>
          </cell>
          <cell r="K284">
            <v>0</v>
          </cell>
          <cell r="L284">
            <v>0</v>
          </cell>
          <cell r="M284">
            <v>0</v>
          </cell>
          <cell r="N284">
            <v>0</v>
          </cell>
        </row>
        <row r="285">
          <cell r="A285">
            <v>6815003000</v>
          </cell>
          <cell r="C285">
            <v>0</v>
          </cell>
          <cell r="D285">
            <v>0</v>
          </cell>
          <cell r="E285">
            <v>0</v>
          </cell>
          <cell r="F285">
            <v>0</v>
          </cell>
          <cell r="G285">
            <v>0</v>
          </cell>
          <cell r="H285">
            <v>0</v>
          </cell>
          <cell r="I285">
            <v>0</v>
          </cell>
          <cell r="J285">
            <v>0</v>
          </cell>
          <cell r="K285">
            <v>0</v>
          </cell>
          <cell r="L285">
            <v>0</v>
          </cell>
          <cell r="M285">
            <v>0</v>
          </cell>
          <cell r="N285">
            <v>0</v>
          </cell>
        </row>
        <row r="286">
          <cell r="A286">
            <v>6816001000</v>
          </cell>
          <cell r="C286">
            <v>0</v>
          </cell>
          <cell r="D286">
            <v>0</v>
          </cell>
          <cell r="E286">
            <v>0</v>
          </cell>
          <cell r="F286">
            <v>0</v>
          </cell>
          <cell r="G286">
            <v>0</v>
          </cell>
          <cell r="H286">
            <v>0</v>
          </cell>
          <cell r="I286">
            <v>0</v>
          </cell>
          <cell r="J286">
            <v>0</v>
          </cell>
          <cell r="K286">
            <v>0</v>
          </cell>
          <cell r="L286">
            <v>0</v>
          </cell>
          <cell r="M286">
            <v>0</v>
          </cell>
          <cell r="N286">
            <v>0</v>
          </cell>
        </row>
        <row r="287">
          <cell r="A287">
            <v>6818001000</v>
          </cell>
          <cell r="C287">
            <v>0</v>
          </cell>
          <cell r="D287">
            <v>0</v>
          </cell>
          <cell r="E287">
            <v>0</v>
          </cell>
          <cell r="F287">
            <v>0</v>
          </cell>
          <cell r="G287">
            <v>0</v>
          </cell>
          <cell r="H287">
            <v>0</v>
          </cell>
          <cell r="I287">
            <v>0</v>
          </cell>
          <cell r="J287">
            <v>0</v>
          </cell>
          <cell r="K287">
            <v>0</v>
          </cell>
          <cell r="L287">
            <v>0</v>
          </cell>
          <cell r="M287">
            <v>0</v>
          </cell>
          <cell r="N287">
            <v>0</v>
          </cell>
        </row>
        <row r="288">
          <cell r="A288">
            <v>6818002000</v>
          </cell>
          <cell r="C288">
            <v>0</v>
          </cell>
          <cell r="D288">
            <v>193.87</v>
          </cell>
          <cell r="E288">
            <v>135.13999999999902</v>
          </cell>
          <cell r="F288">
            <v>0</v>
          </cell>
          <cell r="G288">
            <v>0</v>
          </cell>
          <cell r="H288">
            <v>0</v>
          </cell>
          <cell r="I288">
            <v>0</v>
          </cell>
          <cell r="J288">
            <v>0</v>
          </cell>
          <cell r="K288">
            <v>0</v>
          </cell>
          <cell r="L288">
            <v>0</v>
          </cell>
          <cell r="M288">
            <v>0</v>
          </cell>
          <cell r="N288">
            <v>0</v>
          </cell>
        </row>
        <row r="289">
          <cell r="A289">
            <v>6818003000</v>
          </cell>
          <cell r="C289">
            <v>0</v>
          </cell>
          <cell r="D289">
            <v>0</v>
          </cell>
          <cell r="E289">
            <v>0</v>
          </cell>
          <cell r="F289">
            <v>0</v>
          </cell>
          <cell r="G289">
            <v>0</v>
          </cell>
          <cell r="H289">
            <v>0</v>
          </cell>
          <cell r="I289">
            <v>0</v>
          </cell>
          <cell r="J289">
            <v>0</v>
          </cell>
          <cell r="K289">
            <v>0</v>
          </cell>
          <cell r="L289">
            <v>0</v>
          </cell>
          <cell r="M289">
            <v>0</v>
          </cell>
          <cell r="N289">
            <v>0</v>
          </cell>
        </row>
        <row r="290">
          <cell r="A290">
            <v>6818004000</v>
          </cell>
          <cell r="C290">
            <v>0</v>
          </cell>
          <cell r="D290">
            <v>0</v>
          </cell>
          <cell r="E290">
            <v>0</v>
          </cell>
          <cell r="F290">
            <v>0</v>
          </cell>
          <cell r="G290">
            <v>0</v>
          </cell>
          <cell r="H290">
            <v>0</v>
          </cell>
          <cell r="I290">
            <v>0</v>
          </cell>
          <cell r="J290">
            <v>0</v>
          </cell>
          <cell r="K290">
            <v>0</v>
          </cell>
          <cell r="L290">
            <v>0</v>
          </cell>
          <cell r="M290">
            <v>0</v>
          </cell>
          <cell r="N290">
            <v>0</v>
          </cell>
        </row>
        <row r="291">
          <cell r="A291">
            <v>6818005000</v>
          </cell>
          <cell r="C291">
            <v>0</v>
          </cell>
          <cell r="D291">
            <v>0</v>
          </cell>
          <cell r="E291">
            <v>0</v>
          </cell>
          <cell r="F291">
            <v>0</v>
          </cell>
          <cell r="G291">
            <v>0</v>
          </cell>
          <cell r="H291">
            <v>0</v>
          </cell>
          <cell r="I291">
            <v>0</v>
          </cell>
          <cell r="J291">
            <v>0</v>
          </cell>
          <cell r="K291">
            <v>0</v>
          </cell>
          <cell r="L291">
            <v>0</v>
          </cell>
          <cell r="M291">
            <v>0</v>
          </cell>
          <cell r="N291">
            <v>0</v>
          </cell>
        </row>
        <row r="292">
          <cell r="A292">
            <v>6818006000</v>
          </cell>
          <cell r="C292">
            <v>0</v>
          </cell>
          <cell r="D292">
            <v>0</v>
          </cell>
          <cell r="E292">
            <v>0</v>
          </cell>
          <cell r="F292">
            <v>0</v>
          </cell>
          <cell r="G292">
            <v>0</v>
          </cell>
          <cell r="H292">
            <v>0</v>
          </cell>
          <cell r="I292">
            <v>0</v>
          </cell>
          <cell r="J292">
            <v>0</v>
          </cell>
          <cell r="K292">
            <v>0</v>
          </cell>
          <cell r="L292">
            <v>0</v>
          </cell>
          <cell r="M292">
            <v>0</v>
          </cell>
          <cell r="N292">
            <v>0</v>
          </cell>
        </row>
        <row r="293">
          <cell r="A293">
            <v>6818007000</v>
          </cell>
          <cell r="C293">
            <v>0</v>
          </cell>
          <cell r="D293">
            <v>0</v>
          </cell>
          <cell r="E293">
            <v>0</v>
          </cell>
          <cell r="F293">
            <v>0</v>
          </cell>
          <cell r="G293">
            <v>0</v>
          </cell>
          <cell r="H293">
            <v>0</v>
          </cell>
          <cell r="I293">
            <v>0</v>
          </cell>
          <cell r="J293">
            <v>0</v>
          </cell>
          <cell r="K293">
            <v>0</v>
          </cell>
          <cell r="L293">
            <v>0</v>
          </cell>
          <cell r="M293">
            <v>0</v>
          </cell>
          <cell r="N293">
            <v>0</v>
          </cell>
        </row>
        <row r="294">
          <cell r="A294">
            <v>6818019000</v>
          </cell>
          <cell r="C294">
            <v>0</v>
          </cell>
          <cell r="D294">
            <v>0</v>
          </cell>
          <cell r="E294">
            <v>0</v>
          </cell>
          <cell r="F294">
            <v>0</v>
          </cell>
          <cell r="G294">
            <v>0</v>
          </cell>
          <cell r="H294">
            <v>0</v>
          </cell>
          <cell r="I294">
            <v>0</v>
          </cell>
          <cell r="J294">
            <v>0</v>
          </cell>
          <cell r="K294">
            <v>0</v>
          </cell>
          <cell r="L294">
            <v>0</v>
          </cell>
          <cell r="M294">
            <v>0</v>
          </cell>
          <cell r="N294">
            <v>0</v>
          </cell>
        </row>
        <row r="295">
          <cell r="A295">
            <v>6820001000</v>
          </cell>
          <cell r="C295">
            <v>0</v>
          </cell>
          <cell r="D295">
            <v>0</v>
          </cell>
          <cell r="E295">
            <v>0</v>
          </cell>
          <cell r="F295">
            <v>0</v>
          </cell>
          <cell r="G295">
            <v>0</v>
          </cell>
          <cell r="H295">
            <v>0</v>
          </cell>
          <cell r="I295">
            <v>0</v>
          </cell>
          <cell r="J295">
            <v>0</v>
          </cell>
          <cell r="K295">
            <v>0</v>
          </cell>
          <cell r="L295">
            <v>0</v>
          </cell>
          <cell r="M295">
            <v>0</v>
          </cell>
          <cell r="N295">
            <v>0</v>
          </cell>
        </row>
        <row r="296">
          <cell r="A296">
            <v>6831100000</v>
          </cell>
          <cell r="C296">
            <v>0</v>
          </cell>
          <cell r="D296">
            <v>0</v>
          </cell>
          <cell r="E296">
            <v>0</v>
          </cell>
          <cell r="F296">
            <v>0</v>
          </cell>
          <cell r="G296">
            <v>0</v>
          </cell>
          <cell r="H296">
            <v>0</v>
          </cell>
          <cell r="I296">
            <v>0</v>
          </cell>
          <cell r="J296">
            <v>0</v>
          </cell>
          <cell r="K296">
            <v>0</v>
          </cell>
          <cell r="L296">
            <v>0</v>
          </cell>
          <cell r="M296">
            <v>0</v>
          </cell>
          <cell r="N296">
            <v>0</v>
          </cell>
        </row>
        <row r="297">
          <cell r="A297">
            <v>6831200000</v>
          </cell>
          <cell r="C297">
            <v>0</v>
          </cell>
          <cell r="D297">
            <v>0</v>
          </cell>
          <cell r="E297">
            <v>0</v>
          </cell>
          <cell r="F297">
            <v>0</v>
          </cell>
          <cell r="G297">
            <v>0</v>
          </cell>
          <cell r="H297">
            <v>0</v>
          </cell>
          <cell r="I297">
            <v>0</v>
          </cell>
          <cell r="J297">
            <v>0</v>
          </cell>
          <cell r="K297">
            <v>0</v>
          </cell>
          <cell r="L297">
            <v>0</v>
          </cell>
          <cell r="M297">
            <v>0</v>
          </cell>
          <cell r="N297">
            <v>0</v>
          </cell>
        </row>
        <row r="298">
          <cell r="A298">
            <v>6832000000</v>
          </cell>
          <cell r="C298">
            <v>0</v>
          </cell>
          <cell r="D298">
            <v>0</v>
          </cell>
          <cell r="E298">
            <v>0</v>
          </cell>
          <cell r="F298">
            <v>0</v>
          </cell>
          <cell r="G298">
            <v>0</v>
          </cell>
          <cell r="H298">
            <v>0</v>
          </cell>
          <cell r="I298">
            <v>0</v>
          </cell>
          <cell r="J298">
            <v>0</v>
          </cell>
          <cell r="K298">
            <v>0</v>
          </cell>
          <cell r="L298">
            <v>0</v>
          </cell>
          <cell r="M298">
            <v>0</v>
          </cell>
          <cell r="N298">
            <v>0</v>
          </cell>
        </row>
        <row r="299">
          <cell r="A299">
            <v>6850001000</v>
          </cell>
          <cell r="C299">
            <v>0</v>
          </cell>
          <cell r="D299">
            <v>0</v>
          </cell>
          <cell r="E299">
            <v>0</v>
          </cell>
          <cell r="F299">
            <v>0</v>
          </cell>
          <cell r="G299">
            <v>0</v>
          </cell>
          <cell r="H299">
            <v>0</v>
          </cell>
          <cell r="I299">
            <v>0</v>
          </cell>
          <cell r="J299">
            <v>0</v>
          </cell>
          <cell r="K299">
            <v>0</v>
          </cell>
          <cell r="L299">
            <v>0</v>
          </cell>
          <cell r="M299">
            <v>0</v>
          </cell>
          <cell r="N299">
            <v>0</v>
          </cell>
        </row>
        <row r="300">
          <cell r="A300">
            <v>6850001100</v>
          </cell>
          <cell r="C300">
            <v>0</v>
          </cell>
          <cell r="D300">
            <v>0</v>
          </cell>
          <cell r="E300">
            <v>0</v>
          </cell>
          <cell r="F300">
            <v>0</v>
          </cell>
          <cell r="G300">
            <v>0</v>
          </cell>
          <cell r="H300">
            <v>0</v>
          </cell>
          <cell r="I300">
            <v>0</v>
          </cell>
          <cell r="J300">
            <v>0</v>
          </cell>
          <cell r="K300">
            <v>0</v>
          </cell>
          <cell r="L300">
            <v>0</v>
          </cell>
          <cell r="M300">
            <v>0</v>
          </cell>
          <cell r="N300">
            <v>0</v>
          </cell>
        </row>
        <row r="301">
          <cell r="A301">
            <v>6850001200</v>
          </cell>
          <cell r="C301">
            <v>0</v>
          </cell>
          <cell r="D301">
            <v>0</v>
          </cell>
          <cell r="E301">
            <v>0</v>
          </cell>
          <cell r="F301">
            <v>0</v>
          </cell>
          <cell r="G301">
            <v>0</v>
          </cell>
          <cell r="H301">
            <v>0</v>
          </cell>
          <cell r="I301">
            <v>0</v>
          </cell>
          <cell r="J301">
            <v>0</v>
          </cell>
          <cell r="K301">
            <v>0</v>
          </cell>
          <cell r="L301">
            <v>0</v>
          </cell>
          <cell r="M301">
            <v>0</v>
          </cell>
          <cell r="N301">
            <v>0</v>
          </cell>
        </row>
        <row r="302">
          <cell r="A302">
            <v>6850002000</v>
          </cell>
          <cell r="C302">
            <v>0</v>
          </cell>
          <cell r="D302">
            <v>0</v>
          </cell>
          <cell r="E302">
            <v>0</v>
          </cell>
          <cell r="F302">
            <v>0</v>
          </cell>
          <cell r="G302">
            <v>0</v>
          </cell>
          <cell r="H302">
            <v>0</v>
          </cell>
          <cell r="I302">
            <v>0</v>
          </cell>
          <cell r="J302">
            <v>0</v>
          </cell>
          <cell r="K302">
            <v>0</v>
          </cell>
          <cell r="L302">
            <v>0</v>
          </cell>
          <cell r="M302">
            <v>0</v>
          </cell>
          <cell r="N302">
            <v>0</v>
          </cell>
        </row>
        <row r="303">
          <cell r="A303">
            <v>6850002100</v>
          </cell>
          <cell r="C303">
            <v>0</v>
          </cell>
          <cell r="D303">
            <v>0</v>
          </cell>
          <cell r="E303">
            <v>0</v>
          </cell>
          <cell r="F303">
            <v>0</v>
          </cell>
          <cell r="G303">
            <v>0</v>
          </cell>
          <cell r="H303">
            <v>0</v>
          </cell>
          <cell r="I303">
            <v>0</v>
          </cell>
          <cell r="J303">
            <v>0</v>
          </cell>
          <cell r="K303">
            <v>0</v>
          </cell>
          <cell r="L303">
            <v>0</v>
          </cell>
          <cell r="M303">
            <v>0</v>
          </cell>
          <cell r="N303">
            <v>0</v>
          </cell>
        </row>
        <row r="304">
          <cell r="A304">
            <v>6850002200</v>
          </cell>
          <cell r="C304">
            <v>0</v>
          </cell>
          <cell r="D304">
            <v>0</v>
          </cell>
          <cell r="E304">
            <v>0</v>
          </cell>
          <cell r="F304">
            <v>0</v>
          </cell>
          <cell r="G304">
            <v>0</v>
          </cell>
          <cell r="H304">
            <v>0</v>
          </cell>
          <cell r="I304">
            <v>0</v>
          </cell>
          <cell r="J304">
            <v>0</v>
          </cell>
          <cell r="K304">
            <v>0</v>
          </cell>
          <cell r="L304">
            <v>0</v>
          </cell>
          <cell r="M304">
            <v>0</v>
          </cell>
          <cell r="N304">
            <v>0</v>
          </cell>
        </row>
        <row r="305">
          <cell r="A305">
            <v>6850003000</v>
          </cell>
          <cell r="C305">
            <v>0</v>
          </cell>
          <cell r="D305">
            <v>0</v>
          </cell>
          <cell r="E305">
            <v>0</v>
          </cell>
          <cell r="F305">
            <v>0</v>
          </cell>
          <cell r="G305">
            <v>0</v>
          </cell>
          <cell r="H305">
            <v>0</v>
          </cell>
          <cell r="I305">
            <v>0</v>
          </cell>
          <cell r="J305">
            <v>0</v>
          </cell>
          <cell r="K305">
            <v>0</v>
          </cell>
          <cell r="L305">
            <v>0</v>
          </cell>
          <cell r="M305">
            <v>0</v>
          </cell>
          <cell r="N305">
            <v>0</v>
          </cell>
        </row>
        <row r="306">
          <cell r="A306">
            <v>6850004000</v>
          </cell>
          <cell r="C306">
            <v>0</v>
          </cell>
          <cell r="D306">
            <v>0</v>
          </cell>
          <cell r="E306">
            <v>0</v>
          </cell>
          <cell r="F306">
            <v>0</v>
          </cell>
          <cell r="G306">
            <v>0</v>
          </cell>
          <cell r="H306">
            <v>0</v>
          </cell>
          <cell r="I306">
            <v>0</v>
          </cell>
          <cell r="J306">
            <v>0</v>
          </cell>
          <cell r="K306">
            <v>0</v>
          </cell>
          <cell r="L306">
            <v>0</v>
          </cell>
          <cell r="M306">
            <v>0</v>
          </cell>
          <cell r="N306">
            <v>0</v>
          </cell>
        </row>
        <row r="307">
          <cell r="A307">
            <v>6850004100</v>
          </cell>
          <cell r="C307">
            <v>0</v>
          </cell>
          <cell r="D307">
            <v>0</v>
          </cell>
          <cell r="E307">
            <v>0</v>
          </cell>
          <cell r="F307">
            <v>0</v>
          </cell>
          <cell r="G307">
            <v>0</v>
          </cell>
          <cell r="H307">
            <v>0</v>
          </cell>
          <cell r="I307">
            <v>0</v>
          </cell>
          <cell r="J307">
            <v>0</v>
          </cell>
          <cell r="K307">
            <v>0</v>
          </cell>
          <cell r="L307">
            <v>0</v>
          </cell>
          <cell r="M307">
            <v>0</v>
          </cell>
          <cell r="N307">
            <v>0</v>
          </cell>
        </row>
        <row r="308">
          <cell r="A308">
            <v>6850004200</v>
          </cell>
          <cell r="C308">
            <v>0</v>
          </cell>
          <cell r="D308">
            <v>0</v>
          </cell>
          <cell r="E308">
            <v>0</v>
          </cell>
          <cell r="F308">
            <v>0</v>
          </cell>
          <cell r="G308">
            <v>0</v>
          </cell>
          <cell r="H308">
            <v>0</v>
          </cell>
          <cell r="I308">
            <v>0</v>
          </cell>
          <cell r="J308">
            <v>0</v>
          </cell>
          <cell r="K308">
            <v>0</v>
          </cell>
          <cell r="L308">
            <v>0</v>
          </cell>
          <cell r="M308">
            <v>0</v>
          </cell>
          <cell r="N308">
            <v>0</v>
          </cell>
        </row>
        <row r="309">
          <cell r="A309">
            <v>6850005000</v>
          </cell>
          <cell r="C309">
            <v>0</v>
          </cell>
          <cell r="D309">
            <v>0</v>
          </cell>
          <cell r="E309">
            <v>0</v>
          </cell>
          <cell r="F309">
            <v>0</v>
          </cell>
          <cell r="G309">
            <v>0</v>
          </cell>
          <cell r="H309">
            <v>0</v>
          </cell>
          <cell r="I309">
            <v>0</v>
          </cell>
          <cell r="J309">
            <v>0</v>
          </cell>
          <cell r="K309">
            <v>0</v>
          </cell>
          <cell r="L309">
            <v>0</v>
          </cell>
          <cell r="M309">
            <v>0</v>
          </cell>
          <cell r="N309">
            <v>0</v>
          </cell>
        </row>
        <row r="310">
          <cell r="A310">
            <v>6850005100</v>
          </cell>
          <cell r="C310">
            <v>0</v>
          </cell>
          <cell r="D310">
            <v>0</v>
          </cell>
          <cell r="E310">
            <v>0</v>
          </cell>
          <cell r="F310">
            <v>0</v>
          </cell>
          <cell r="G310">
            <v>0</v>
          </cell>
          <cell r="H310">
            <v>0</v>
          </cell>
          <cell r="I310">
            <v>0</v>
          </cell>
          <cell r="J310">
            <v>0</v>
          </cell>
          <cell r="K310">
            <v>0</v>
          </cell>
          <cell r="L310">
            <v>0</v>
          </cell>
          <cell r="M310">
            <v>0</v>
          </cell>
          <cell r="N310">
            <v>0</v>
          </cell>
        </row>
        <row r="311">
          <cell r="A311">
            <v>6850005200</v>
          </cell>
          <cell r="C311">
            <v>0</v>
          </cell>
          <cell r="D311">
            <v>0</v>
          </cell>
          <cell r="E311">
            <v>0</v>
          </cell>
          <cell r="F311">
            <v>0</v>
          </cell>
          <cell r="G311">
            <v>0</v>
          </cell>
          <cell r="H311">
            <v>0</v>
          </cell>
          <cell r="I311">
            <v>0</v>
          </cell>
          <cell r="J311">
            <v>0</v>
          </cell>
          <cell r="K311">
            <v>0</v>
          </cell>
          <cell r="L311">
            <v>0</v>
          </cell>
          <cell r="M311">
            <v>0</v>
          </cell>
          <cell r="N311">
            <v>0</v>
          </cell>
        </row>
        <row r="312">
          <cell r="A312">
            <v>6850006000</v>
          </cell>
          <cell r="C312">
            <v>0</v>
          </cell>
          <cell r="D312">
            <v>0</v>
          </cell>
          <cell r="E312">
            <v>0</v>
          </cell>
          <cell r="F312">
            <v>0</v>
          </cell>
          <cell r="G312">
            <v>0</v>
          </cell>
          <cell r="H312">
            <v>0</v>
          </cell>
          <cell r="I312">
            <v>0</v>
          </cell>
          <cell r="J312">
            <v>0</v>
          </cell>
          <cell r="K312">
            <v>0</v>
          </cell>
          <cell r="L312">
            <v>0</v>
          </cell>
          <cell r="M312">
            <v>0</v>
          </cell>
          <cell r="N312">
            <v>0</v>
          </cell>
        </row>
        <row r="313">
          <cell r="A313">
            <v>6850007000</v>
          </cell>
          <cell r="C313">
            <v>0</v>
          </cell>
          <cell r="D313">
            <v>0</v>
          </cell>
          <cell r="E313">
            <v>0</v>
          </cell>
          <cell r="F313">
            <v>0</v>
          </cell>
          <cell r="G313">
            <v>0</v>
          </cell>
          <cell r="H313">
            <v>0</v>
          </cell>
          <cell r="I313">
            <v>0</v>
          </cell>
          <cell r="J313">
            <v>0</v>
          </cell>
          <cell r="K313">
            <v>0</v>
          </cell>
          <cell r="L313">
            <v>0</v>
          </cell>
          <cell r="M313">
            <v>0</v>
          </cell>
          <cell r="N313">
            <v>0</v>
          </cell>
        </row>
        <row r="314">
          <cell r="A314">
            <v>6850008000</v>
          </cell>
          <cell r="C314">
            <v>0</v>
          </cell>
          <cell r="D314">
            <v>0</v>
          </cell>
          <cell r="E314">
            <v>0</v>
          </cell>
          <cell r="F314">
            <v>0</v>
          </cell>
          <cell r="G314">
            <v>0</v>
          </cell>
          <cell r="H314">
            <v>0</v>
          </cell>
          <cell r="I314">
            <v>0</v>
          </cell>
          <cell r="J314">
            <v>0</v>
          </cell>
          <cell r="K314">
            <v>0</v>
          </cell>
          <cell r="L314">
            <v>0</v>
          </cell>
          <cell r="M314">
            <v>0</v>
          </cell>
          <cell r="N314">
            <v>0</v>
          </cell>
        </row>
        <row r="315">
          <cell r="A315">
            <v>6850008100</v>
          </cell>
          <cell r="C315">
            <v>0</v>
          </cell>
          <cell r="D315">
            <v>0</v>
          </cell>
          <cell r="E315">
            <v>0</v>
          </cell>
          <cell r="F315">
            <v>0</v>
          </cell>
          <cell r="G315">
            <v>0</v>
          </cell>
          <cell r="H315">
            <v>0</v>
          </cell>
          <cell r="I315">
            <v>0</v>
          </cell>
          <cell r="J315">
            <v>0</v>
          </cell>
          <cell r="K315">
            <v>0</v>
          </cell>
          <cell r="L315">
            <v>0</v>
          </cell>
          <cell r="M315">
            <v>0</v>
          </cell>
          <cell r="N315">
            <v>0</v>
          </cell>
        </row>
        <row r="316">
          <cell r="A316">
            <v>6850008200</v>
          </cell>
          <cell r="C316">
            <v>0</v>
          </cell>
          <cell r="D316">
            <v>0</v>
          </cell>
          <cell r="E316">
            <v>0</v>
          </cell>
          <cell r="F316">
            <v>0</v>
          </cell>
          <cell r="G316">
            <v>0</v>
          </cell>
          <cell r="H316">
            <v>0</v>
          </cell>
          <cell r="I316">
            <v>0</v>
          </cell>
          <cell r="J316">
            <v>0</v>
          </cell>
          <cell r="K316">
            <v>0</v>
          </cell>
          <cell r="L316">
            <v>0</v>
          </cell>
          <cell r="M316">
            <v>0</v>
          </cell>
          <cell r="N316">
            <v>0</v>
          </cell>
        </row>
        <row r="317">
          <cell r="A317">
            <v>6850009100</v>
          </cell>
          <cell r="C317">
            <v>0</v>
          </cell>
          <cell r="D317">
            <v>0</v>
          </cell>
          <cell r="E317">
            <v>0</v>
          </cell>
          <cell r="F317">
            <v>0</v>
          </cell>
          <cell r="G317">
            <v>0</v>
          </cell>
          <cell r="H317">
            <v>0</v>
          </cell>
          <cell r="I317">
            <v>0</v>
          </cell>
          <cell r="J317">
            <v>0</v>
          </cell>
          <cell r="K317">
            <v>0</v>
          </cell>
          <cell r="L317">
            <v>0</v>
          </cell>
          <cell r="M317">
            <v>0</v>
          </cell>
          <cell r="N317">
            <v>0</v>
          </cell>
        </row>
        <row r="318">
          <cell r="A318">
            <v>6850009200</v>
          </cell>
          <cell r="C318">
            <v>0</v>
          </cell>
          <cell r="D318">
            <v>0</v>
          </cell>
          <cell r="E318">
            <v>0</v>
          </cell>
          <cell r="F318">
            <v>0</v>
          </cell>
          <cell r="G318">
            <v>0</v>
          </cell>
          <cell r="H318">
            <v>0</v>
          </cell>
          <cell r="I318">
            <v>0</v>
          </cell>
          <cell r="J318">
            <v>0</v>
          </cell>
          <cell r="K318">
            <v>0</v>
          </cell>
          <cell r="L318">
            <v>0</v>
          </cell>
          <cell r="M318">
            <v>0</v>
          </cell>
          <cell r="N318">
            <v>0</v>
          </cell>
        </row>
        <row r="319">
          <cell r="A319">
            <v>6850010100</v>
          </cell>
          <cell r="C319">
            <v>0</v>
          </cell>
          <cell r="D319">
            <v>0</v>
          </cell>
          <cell r="E319">
            <v>0</v>
          </cell>
          <cell r="F319">
            <v>0</v>
          </cell>
          <cell r="G319">
            <v>0</v>
          </cell>
          <cell r="H319">
            <v>0</v>
          </cell>
          <cell r="I319">
            <v>0</v>
          </cell>
          <cell r="J319">
            <v>0</v>
          </cell>
          <cell r="K319">
            <v>0</v>
          </cell>
          <cell r="L319">
            <v>0</v>
          </cell>
          <cell r="M319">
            <v>0</v>
          </cell>
          <cell r="N319">
            <v>0</v>
          </cell>
        </row>
        <row r="320">
          <cell r="A320">
            <v>6850010200</v>
          </cell>
          <cell r="C320">
            <v>0</v>
          </cell>
          <cell r="D320">
            <v>0</v>
          </cell>
          <cell r="E320">
            <v>0</v>
          </cell>
          <cell r="F320">
            <v>0</v>
          </cell>
          <cell r="G320">
            <v>0</v>
          </cell>
          <cell r="H320">
            <v>0</v>
          </cell>
          <cell r="I320">
            <v>0</v>
          </cell>
          <cell r="J320">
            <v>0</v>
          </cell>
          <cell r="K320">
            <v>0</v>
          </cell>
          <cell r="L320">
            <v>0</v>
          </cell>
          <cell r="M320">
            <v>0</v>
          </cell>
          <cell r="N320">
            <v>0</v>
          </cell>
        </row>
        <row r="321">
          <cell r="A321">
            <v>6850011100</v>
          </cell>
          <cell r="C321">
            <v>0</v>
          </cell>
          <cell r="D321">
            <v>0</v>
          </cell>
          <cell r="E321">
            <v>0</v>
          </cell>
          <cell r="F321">
            <v>0</v>
          </cell>
          <cell r="G321">
            <v>0</v>
          </cell>
          <cell r="H321">
            <v>0</v>
          </cell>
          <cell r="I321">
            <v>0</v>
          </cell>
          <cell r="J321">
            <v>0</v>
          </cell>
          <cell r="K321">
            <v>0</v>
          </cell>
          <cell r="L321">
            <v>0</v>
          </cell>
          <cell r="M321">
            <v>0</v>
          </cell>
          <cell r="N321">
            <v>0</v>
          </cell>
        </row>
        <row r="322">
          <cell r="A322">
            <v>6850011200</v>
          </cell>
          <cell r="C322">
            <v>0</v>
          </cell>
          <cell r="D322">
            <v>0</v>
          </cell>
          <cell r="E322">
            <v>0</v>
          </cell>
          <cell r="F322">
            <v>0</v>
          </cell>
          <cell r="G322">
            <v>0</v>
          </cell>
          <cell r="H322">
            <v>0</v>
          </cell>
          <cell r="I322">
            <v>0</v>
          </cell>
          <cell r="J322">
            <v>0</v>
          </cell>
          <cell r="K322">
            <v>0</v>
          </cell>
          <cell r="L322">
            <v>0</v>
          </cell>
          <cell r="M322">
            <v>0</v>
          </cell>
          <cell r="N322">
            <v>0</v>
          </cell>
        </row>
        <row r="323">
          <cell r="A323">
            <v>6850012100</v>
          </cell>
          <cell r="C323">
            <v>0</v>
          </cell>
          <cell r="D323">
            <v>0</v>
          </cell>
          <cell r="E323">
            <v>0</v>
          </cell>
          <cell r="F323">
            <v>0</v>
          </cell>
          <cell r="G323">
            <v>0</v>
          </cell>
          <cell r="H323">
            <v>0</v>
          </cell>
          <cell r="I323">
            <v>0</v>
          </cell>
          <cell r="J323">
            <v>0</v>
          </cell>
          <cell r="K323">
            <v>0</v>
          </cell>
          <cell r="L323">
            <v>0</v>
          </cell>
          <cell r="M323">
            <v>0</v>
          </cell>
          <cell r="N323">
            <v>0</v>
          </cell>
        </row>
        <row r="324">
          <cell r="A324">
            <v>6850012200</v>
          </cell>
          <cell r="C324">
            <v>0</v>
          </cell>
          <cell r="D324">
            <v>0</v>
          </cell>
          <cell r="E324">
            <v>0</v>
          </cell>
          <cell r="F324">
            <v>0</v>
          </cell>
          <cell r="G324">
            <v>0</v>
          </cell>
          <cell r="H324">
            <v>0</v>
          </cell>
          <cell r="I324">
            <v>0</v>
          </cell>
          <cell r="J324">
            <v>0</v>
          </cell>
          <cell r="K324">
            <v>0</v>
          </cell>
          <cell r="L324">
            <v>0</v>
          </cell>
          <cell r="M324">
            <v>0</v>
          </cell>
          <cell r="N324">
            <v>0</v>
          </cell>
        </row>
        <row r="325">
          <cell r="A325">
            <v>6850013100</v>
          </cell>
          <cell r="C325">
            <v>0</v>
          </cell>
          <cell r="D325">
            <v>0</v>
          </cell>
          <cell r="E325">
            <v>0</v>
          </cell>
          <cell r="F325">
            <v>0</v>
          </cell>
          <cell r="G325">
            <v>0</v>
          </cell>
          <cell r="H325">
            <v>0</v>
          </cell>
          <cell r="I325">
            <v>0</v>
          </cell>
          <cell r="J325">
            <v>0</v>
          </cell>
          <cell r="K325">
            <v>0</v>
          </cell>
          <cell r="L325">
            <v>0</v>
          </cell>
          <cell r="M325">
            <v>0</v>
          </cell>
          <cell r="N325">
            <v>0</v>
          </cell>
        </row>
        <row r="326">
          <cell r="A326">
            <v>6850013200</v>
          </cell>
          <cell r="C326">
            <v>0</v>
          </cell>
          <cell r="D326">
            <v>0</v>
          </cell>
          <cell r="E326">
            <v>0</v>
          </cell>
          <cell r="F326">
            <v>0</v>
          </cell>
          <cell r="G326">
            <v>0</v>
          </cell>
          <cell r="H326">
            <v>0</v>
          </cell>
          <cell r="I326">
            <v>0</v>
          </cell>
          <cell r="J326">
            <v>0</v>
          </cell>
          <cell r="K326">
            <v>0</v>
          </cell>
          <cell r="L326">
            <v>0</v>
          </cell>
          <cell r="M326">
            <v>0</v>
          </cell>
          <cell r="N326">
            <v>0</v>
          </cell>
        </row>
        <row r="327">
          <cell r="A327">
            <v>6850099000</v>
          </cell>
          <cell r="C327">
            <v>0</v>
          </cell>
          <cell r="D327">
            <v>269.98</v>
          </cell>
          <cell r="E327">
            <v>0</v>
          </cell>
          <cell r="F327">
            <v>0</v>
          </cell>
          <cell r="G327">
            <v>0</v>
          </cell>
          <cell r="H327">
            <v>0</v>
          </cell>
          <cell r="I327">
            <v>0</v>
          </cell>
          <cell r="J327">
            <v>0</v>
          </cell>
          <cell r="K327">
            <v>0</v>
          </cell>
          <cell r="L327">
            <v>0</v>
          </cell>
          <cell r="M327">
            <v>0</v>
          </cell>
          <cell r="N327">
            <v>0</v>
          </cell>
        </row>
        <row r="328">
          <cell r="A328">
            <v>6859999999</v>
          </cell>
          <cell r="C328">
            <v>0</v>
          </cell>
          <cell r="D328">
            <v>0</v>
          </cell>
          <cell r="E328">
            <v>0</v>
          </cell>
          <cell r="F328">
            <v>0</v>
          </cell>
          <cell r="G328">
            <v>0</v>
          </cell>
          <cell r="H328">
            <v>0</v>
          </cell>
          <cell r="I328">
            <v>0</v>
          </cell>
          <cell r="J328">
            <v>0</v>
          </cell>
          <cell r="K328">
            <v>0</v>
          </cell>
          <cell r="L328">
            <v>0</v>
          </cell>
          <cell r="M328">
            <v>0</v>
          </cell>
          <cell r="N328">
            <v>0</v>
          </cell>
        </row>
        <row r="329">
          <cell r="A329">
            <v>6870001000</v>
          </cell>
          <cell r="C329">
            <v>0</v>
          </cell>
          <cell r="D329">
            <v>0</v>
          </cell>
          <cell r="E329">
            <v>0</v>
          </cell>
          <cell r="F329">
            <v>0</v>
          </cell>
          <cell r="G329">
            <v>0</v>
          </cell>
          <cell r="H329">
            <v>0</v>
          </cell>
          <cell r="I329">
            <v>0</v>
          </cell>
          <cell r="J329">
            <v>0</v>
          </cell>
          <cell r="K329">
            <v>0</v>
          </cell>
          <cell r="L329">
            <v>0</v>
          </cell>
          <cell r="M329">
            <v>0</v>
          </cell>
          <cell r="N329">
            <v>0</v>
          </cell>
        </row>
        <row r="330">
          <cell r="A330">
            <v>6881001000</v>
          </cell>
          <cell r="C330">
            <v>0</v>
          </cell>
          <cell r="D330">
            <v>0</v>
          </cell>
          <cell r="E330">
            <v>0</v>
          </cell>
          <cell r="F330">
            <v>0</v>
          </cell>
          <cell r="G330">
            <v>0</v>
          </cell>
          <cell r="H330">
            <v>0</v>
          </cell>
          <cell r="I330">
            <v>0</v>
          </cell>
          <cell r="J330">
            <v>0</v>
          </cell>
          <cell r="K330">
            <v>0</v>
          </cell>
          <cell r="L330">
            <v>0</v>
          </cell>
          <cell r="M330">
            <v>0</v>
          </cell>
          <cell r="N330">
            <v>0</v>
          </cell>
        </row>
        <row r="331">
          <cell r="A331">
            <v>6881001100</v>
          </cell>
          <cell r="C331">
            <v>0</v>
          </cell>
          <cell r="D331">
            <v>0</v>
          </cell>
          <cell r="E331">
            <v>0</v>
          </cell>
          <cell r="F331">
            <v>0</v>
          </cell>
          <cell r="G331">
            <v>0</v>
          </cell>
          <cell r="H331">
            <v>0</v>
          </cell>
          <cell r="I331">
            <v>0</v>
          </cell>
          <cell r="J331">
            <v>0</v>
          </cell>
          <cell r="K331">
            <v>0</v>
          </cell>
          <cell r="L331">
            <v>0</v>
          </cell>
          <cell r="M331">
            <v>0</v>
          </cell>
          <cell r="N331">
            <v>0</v>
          </cell>
        </row>
        <row r="332">
          <cell r="A332">
            <v>6881002100</v>
          </cell>
          <cell r="C332">
            <v>0</v>
          </cell>
          <cell r="D332">
            <v>0</v>
          </cell>
          <cell r="E332">
            <v>0</v>
          </cell>
          <cell r="F332">
            <v>0</v>
          </cell>
          <cell r="G332">
            <v>0</v>
          </cell>
          <cell r="H332">
            <v>0</v>
          </cell>
          <cell r="I332">
            <v>0</v>
          </cell>
          <cell r="J332">
            <v>0</v>
          </cell>
          <cell r="K332">
            <v>0</v>
          </cell>
          <cell r="L332">
            <v>0</v>
          </cell>
          <cell r="M332">
            <v>0</v>
          </cell>
          <cell r="N332">
            <v>0</v>
          </cell>
        </row>
        <row r="333">
          <cell r="A333">
            <v>6881002200</v>
          </cell>
          <cell r="C333">
            <v>0</v>
          </cell>
          <cell r="D333">
            <v>17187.5</v>
          </cell>
          <cell r="E333">
            <v>2291.6699999999</v>
          </cell>
          <cell r="F333">
            <v>0</v>
          </cell>
          <cell r="G333">
            <v>0</v>
          </cell>
          <cell r="H333">
            <v>0</v>
          </cell>
          <cell r="I333">
            <v>0</v>
          </cell>
          <cell r="J333">
            <v>0</v>
          </cell>
          <cell r="K333">
            <v>0</v>
          </cell>
          <cell r="L333">
            <v>0</v>
          </cell>
          <cell r="M333">
            <v>0</v>
          </cell>
          <cell r="N333">
            <v>0</v>
          </cell>
        </row>
        <row r="334">
          <cell r="A334">
            <v>6881003000</v>
          </cell>
          <cell r="C334">
            <v>0</v>
          </cell>
          <cell r="D334">
            <v>0</v>
          </cell>
          <cell r="E334">
            <v>0</v>
          </cell>
          <cell r="F334">
            <v>0</v>
          </cell>
          <cell r="G334">
            <v>0</v>
          </cell>
          <cell r="H334">
            <v>0</v>
          </cell>
          <cell r="I334">
            <v>0</v>
          </cell>
          <cell r="J334">
            <v>0</v>
          </cell>
          <cell r="K334">
            <v>0</v>
          </cell>
          <cell r="L334">
            <v>0</v>
          </cell>
          <cell r="M334">
            <v>0</v>
          </cell>
          <cell r="N334">
            <v>0</v>
          </cell>
        </row>
        <row r="335">
          <cell r="A335">
            <v>6881099000</v>
          </cell>
          <cell r="C335">
            <v>537.41999999999905</v>
          </cell>
          <cell r="D335">
            <v>867.79000000000099</v>
          </cell>
          <cell r="E335">
            <v>2075.63</v>
          </cell>
          <cell r="F335">
            <v>0</v>
          </cell>
          <cell r="G335">
            <v>0</v>
          </cell>
          <cell r="H335">
            <v>0</v>
          </cell>
          <cell r="I335">
            <v>0</v>
          </cell>
          <cell r="J335">
            <v>0</v>
          </cell>
          <cell r="K335">
            <v>0</v>
          </cell>
          <cell r="L335">
            <v>0</v>
          </cell>
          <cell r="M335">
            <v>0</v>
          </cell>
          <cell r="N335">
            <v>0</v>
          </cell>
        </row>
        <row r="336">
          <cell r="A336">
            <v>6888001000</v>
          </cell>
          <cell r="C336">
            <v>0</v>
          </cell>
          <cell r="D336">
            <v>0</v>
          </cell>
          <cell r="E336">
            <v>0</v>
          </cell>
          <cell r="F336">
            <v>0</v>
          </cell>
          <cell r="G336">
            <v>0</v>
          </cell>
          <cell r="H336">
            <v>0</v>
          </cell>
          <cell r="I336">
            <v>0</v>
          </cell>
          <cell r="J336">
            <v>0</v>
          </cell>
          <cell r="K336">
            <v>0</v>
          </cell>
          <cell r="L336">
            <v>0</v>
          </cell>
          <cell r="M336">
            <v>0</v>
          </cell>
          <cell r="N336">
            <v>0</v>
          </cell>
        </row>
        <row r="337">
          <cell r="A337">
            <v>6888002000</v>
          </cell>
          <cell r="C337">
            <v>0</v>
          </cell>
          <cell r="D337">
            <v>0</v>
          </cell>
          <cell r="E337">
            <v>0</v>
          </cell>
          <cell r="F337">
            <v>0</v>
          </cell>
          <cell r="G337">
            <v>0</v>
          </cell>
          <cell r="H337">
            <v>0</v>
          </cell>
          <cell r="I337">
            <v>0</v>
          </cell>
          <cell r="J337">
            <v>0</v>
          </cell>
          <cell r="K337">
            <v>0</v>
          </cell>
          <cell r="L337">
            <v>0</v>
          </cell>
          <cell r="M337">
            <v>0</v>
          </cell>
          <cell r="N337">
            <v>0</v>
          </cell>
        </row>
        <row r="338">
          <cell r="A338">
            <v>6888003000</v>
          </cell>
          <cell r="C338">
            <v>0</v>
          </cell>
          <cell r="D338">
            <v>0</v>
          </cell>
          <cell r="E338">
            <v>0</v>
          </cell>
          <cell r="F338">
            <v>0</v>
          </cell>
          <cell r="G338">
            <v>0</v>
          </cell>
          <cell r="H338">
            <v>0</v>
          </cell>
          <cell r="I338">
            <v>0</v>
          </cell>
          <cell r="J338">
            <v>0</v>
          </cell>
          <cell r="K338">
            <v>0</v>
          </cell>
          <cell r="L338">
            <v>0</v>
          </cell>
          <cell r="M338">
            <v>0</v>
          </cell>
          <cell r="N338">
            <v>0</v>
          </cell>
        </row>
        <row r="339">
          <cell r="A339">
            <v>6888004000</v>
          </cell>
          <cell r="C339">
            <v>0</v>
          </cell>
          <cell r="D339">
            <v>0</v>
          </cell>
          <cell r="E339">
            <v>0</v>
          </cell>
          <cell r="F339">
            <v>0</v>
          </cell>
          <cell r="G339">
            <v>0</v>
          </cell>
          <cell r="H339">
            <v>0</v>
          </cell>
          <cell r="I339">
            <v>0</v>
          </cell>
          <cell r="J339">
            <v>0</v>
          </cell>
          <cell r="K339">
            <v>0</v>
          </cell>
          <cell r="L339">
            <v>0</v>
          </cell>
          <cell r="M339">
            <v>0</v>
          </cell>
          <cell r="N339">
            <v>0</v>
          </cell>
        </row>
        <row r="340">
          <cell r="A340">
            <v>6888005000</v>
          </cell>
          <cell r="C340">
            <v>0</v>
          </cell>
          <cell r="D340">
            <v>0</v>
          </cell>
          <cell r="E340">
            <v>0</v>
          </cell>
          <cell r="F340">
            <v>0</v>
          </cell>
          <cell r="G340">
            <v>0</v>
          </cell>
          <cell r="H340">
            <v>0</v>
          </cell>
          <cell r="I340">
            <v>0</v>
          </cell>
          <cell r="J340">
            <v>0</v>
          </cell>
          <cell r="K340">
            <v>0</v>
          </cell>
          <cell r="L340">
            <v>0</v>
          </cell>
          <cell r="M340">
            <v>0</v>
          </cell>
          <cell r="N340">
            <v>0</v>
          </cell>
        </row>
        <row r="341">
          <cell r="A341">
            <v>6888006000</v>
          </cell>
          <cell r="C341">
            <v>0</v>
          </cell>
          <cell r="D341">
            <v>0</v>
          </cell>
          <cell r="E341">
            <v>0</v>
          </cell>
          <cell r="F341">
            <v>0</v>
          </cell>
          <cell r="G341">
            <v>0</v>
          </cell>
          <cell r="H341">
            <v>0</v>
          </cell>
          <cell r="I341">
            <v>0</v>
          </cell>
          <cell r="J341">
            <v>0</v>
          </cell>
          <cell r="K341">
            <v>0</v>
          </cell>
          <cell r="L341">
            <v>0</v>
          </cell>
          <cell r="M341">
            <v>0</v>
          </cell>
          <cell r="N341">
            <v>0</v>
          </cell>
        </row>
        <row r="342">
          <cell r="A342">
            <v>6888007000</v>
          </cell>
          <cell r="C342">
            <v>0</v>
          </cell>
          <cell r="D342">
            <v>0</v>
          </cell>
          <cell r="E342">
            <v>0</v>
          </cell>
          <cell r="F342">
            <v>0</v>
          </cell>
          <cell r="G342">
            <v>0</v>
          </cell>
          <cell r="H342">
            <v>0</v>
          </cell>
          <cell r="I342">
            <v>0</v>
          </cell>
          <cell r="J342">
            <v>0</v>
          </cell>
          <cell r="K342">
            <v>0</v>
          </cell>
          <cell r="L342">
            <v>0</v>
          </cell>
          <cell r="M342">
            <v>0</v>
          </cell>
          <cell r="N342">
            <v>0</v>
          </cell>
        </row>
        <row r="343">
          <cell r="A343">
            <v>6888008000</v>
          </cell>
          <cell r="C343">
            <v>0</v>
          </cell>
          <cell r="D343">
            <v>0</v>
          </cell>
          <cell r="E343">
            <v>0</v>
          </cell>
          <cell r="F343">
            <v>0</v>
          </cell>
          <cell r="G343">
            <v>0</v>
          </cell>
          <cell r="H343">
            <v>0</v>
          </cell>
          <cell r="I343">
            <v>0</v>
          </cell>
          <cell r="J343">
            <v>0</v>
          </cell>
          <cell r="K343">
            <v>0</v>
          </cell>
          <cell r="L343">
            <v>0</v>
          </cell>
          <cell r="M343">
            <v>0</v>
          </cell>
          <cell r="N343">
            <v>0</v>
          </cell>
        </row>
        <row r="344">
          <cell r="A344">
            <v>6888009000</v>
          </cell>
          <cell r="C344">
            <v>0</v>
          </cell>
          <cell r="D344">
            <v>0</v>
          </cell>
          <cell r="E344">
            <v>0</v>
          </cell>
          <cell r="F344">
            <v>0</v>
          </cell>
          <cell r="G344">
            <v>0</v>
          </cell>
          <cell r="H344">
            <v>0</v>
          </cell>
          <cell r="I344">
            <v>0</v>
          </cell>
          <cell r="J344">
            <v>0</v>
          </cell>
          <cell r="K344">
            <v>0</v>
          </cell>
          <cell r="L344">
            <v>0</v>
          </cell>
          <cell r="M344">
            <v>0</v>
          </cell>
          <cell r="N344">
            <v>0</v>
          </cell>
        </row>
        <row r="345">
          <cell r="A345">
            <v>6888010000</v>
          </cell>
          <cell r="C345">
            <v>0</v>
          </cell>
          <cell r="D345">
            <v>0</v>
          </cell>
          <cell r="E345">
            <v>0</v>
          </cell>
          <cell r="F345">
            <v>0</v>
          </cell>
          <cell r="G345">
            <v>0</v>
          </cell>
          <cell r="H345">
            <v>0</v>
          </cell>
          <cell r="I345">
            <v>0</v>
          </cell>
          <cell r="J345">
            <v>0</v>
          </cell>
          <cell r="K345">
            <v>0</v>
          </cell>
          <cell r="L345">
            <v>0</v>
          </cell>
          <cell r="M345">
            <v>0</v>
          </cell>
          <cell r="N345">
            <v>0</v>
          </cell>
        </row>
        <row r="346">
          <cell r="A346">
            <v>6888098000</v>
          </cell>
          <cell r="C346">
            <v>0</v>
          </cell>
          <cell r="D346">
            <v>0</v>
          </cell>
          <cell r="E346">
            <v>0</v>
          </cell>
          <cell r="F346">
            <v>0</v>
          </cell>
          <cell r="G346">
            <v>0</v>
          </cell>
          <cell r="H346">
            <v>0</v>
          </cell>
          <cell r="I346">
            <v>0</v>
          </cell>
          <cell r="J346">
            <v>0</v>
          </cell>
          <cell r="K346">
            <v>0</v>
          </cell>
          <cell r="L346">
            <v>0</v>
          </cell>
          <cell r="M346">
            <v>0</v>
          </cell>
          <cell r="N346">
            <v>0</v>
          </cell>
        </row>
        <row r="347">
          <cell r="A347">
            <v>6888099000</v>
          </cell>
          <cell r="C347">
            <v>0</v>
          </cell>
          <cell r="D347">
            <v>0</v>
          </cell>
          <cell r="E347">
            <v>0</v>
          </cell>
          <cell r="F347">
            <v>0</v>
          </cell>
          <cell r="G347">
            <v>0</v>
          </cell>
          <cell r="H347">
            <v>0</v>
          </cell>
          <cell r="I347">
            <v>0</v>
          </cell>
          <cell r="J347">
            <v>0</v>
          </cell>
          <cell r="K347">
            <v>0</v>
          </cell>
          <cell r="L347">
            <v>0</v>
          </cell>
          <cell r="M347">
            <v>0</v>
          </cell>
          <cell r="N347">
            <v>0</v>
          </cell>
        </row>
        <row r="348">
          <cell r="A348">
            <v>6900000001</v>
          </cell>
          <cell r="C348">
            <v>0</v>
          </cell>
          <cell r="D348">
            <v>0</v>
          </cell>
          <cell r="E348">
            <v>0</v>
          </cell>
          <cell r="F348">
            <v>0</v>
          </cell>
          <cell r="G348">
            <v>0</v>
          </cell>
          <cell r="H348">
            <v>0</v>
          </cell>
          <cell r="I348">
            <v>0</v>
          </cell>
          <cell r="J348">
            <v>0</v>
          </cell>
          <cell r="K348">
            <v>0</v>
          </cell>
          <cell r="L348">
            <v>0</v>
          </cell>
          <cell r="M348">
            <v>0</v>
          </cell>
          <cell r="N348">
            <v>0</v>
          </cell>
        </row>
        <row r="349">
          <cell r="A349">
            <v>6910001000</v>
          </cell>
          <cell r="C349">
            <v>0</v>
          </cell>
          <cell r="D349">
            <v>0</v>
          </cell>
          <cell r="E349">
            <v>0</v>
          </cell>
          <cell r="F349">
            <v>0</v>
          </cell>
          <cell r="G349">
            <v>0</v>
          </cell>
          <cell r="H349">
            <v>0</v>
          </cell>
          <cell r="I349">
            <v>0</v>
          </cell>
          <cell r="J349">
            <v>0</v>
          </cell>
          <cell r="K349">
            <v>0</v>
          </cell>
          <cell r="L349">
            <v>0</v>
          </cell>
          <cell r="M349">
            <v>0</v>
          </cell>
          <cell r="N349">
            <v>0</v>
          </cell>
        </row>
        <row r="350">
          <cell r="A350">
            <v>6910002000</v>
          </cell>
          <cell r="C350">
            <v>0</v>
          </cell>
          <cell r="D350">
            <v>0</v>
          </cell>
          <cell r="E350">
            <v>0</v>
          </cell>
          <cell r="F350">
            <v>0</v>
          </cell>
          <cell r="G350">
            <v>0</v>
          </cell>
          <cell r="H350">
            <v>0</v>
          </cell>
          <cell r="I350">
            <v>0</v>
          </cell>
          <cell r="J350">
            <v>0</v>
          </cell>
          <cell r="K350">
            <v>0</v>
          </cell>
          <cell r="L350">
            <v>0</v>
          </cell>
          <cell r="M350">
            <v>0</v>
          </cell>
          <cell r="N350">
            <v>0</v>
          </cell>
        </row>
        <row r="351">
          <cell r="A351">
            <v>6910004000</v>
          </cell>
          <cell r="C351">
            <v>0</v>
          </cell>
          <cell r="D351">
            <v>0</v>
          </cell>
          <cell r="E351">
            <v>0</v>
          </cell>
          <cell r="F351">
            <v>0</v>
          </cell>
          <cell r="G351">
            <v>0</v>
          </cell>
          <cell r="H351">
            <v>0</v>
          </cell>
          <cell r="I351">
            <v>0</v>
          </cell>
          <cell r="J351">
            <v>0</v>
          </cell>
          <cell r="K351">
            <v>0</v>
          </cell>
          <cell r="L351">
            <v>0</v>
          </cell>
          <cell r="M351">
            <v>0</v>
          </cell>
          <cell r="N351">
            <v>0</v>
          </cell>
        </row>
        <row r="352">
          <cell r="A352">
            <v>6910005000</v>
          </cell>
          <cell r="C352">
            <v>0</v>
          </cell>
          <cell r="D352">
            <v>0</v>
          </cell>
          <cell r="E352">
            <v>0</v>
          </cell>
          <cell r="F352">
            <v>0</v>
          </cell>
          <cell r="G352">
            <v>0</v>
          </cell>
          <cell r="H352">
            <v>0</v>
          </cell>
          <cell r="I352">
            <v>0</v>
          </cell>
          <cell r="J352">
            <v>0</v>
          </cell>
          <cell r="K352">
            <v>0</v>
          </cell>
          <cell r="L352">
            <v>0</v>
          </cell>
          <cell r="M352">
            <v>0</v>
          </cell>
          <cell r="N352">
            <v>0</v>
          </cell>
        </row>
        <row r="353">
          <cell r="A353">
            <v>6910099000</v>
          </cell>
          <cell r="C353">
            <v>0</v>
          </cell>
          <cell r="D353">
            <v>0</v>
          </cell>
          <cell r="E353">
            <v>0</v>
          </cell>
          <cell r="F353">
            <v>0</v>
          </cell>
          <cell r="G353">
            <v>0</v>
          </cell>
          <cell r="H353">
            <v>0</v>
          </cell>
          <cell r="I353">
            <v>0</v>
          </cell>
          <cell r="J353">
            <v>0</v>
          </cell>
          <cell r="K353">
            <v>0</v>
          </cell>
          <cell r="L353">
            <v>0</v>
          </cell>
          <cell r="M353">
            <v>0</v>
          </cell>
          <cell r="N353">
            <v>0</v>
          </cell>
        </row>
        <row r="354">
          <cell r="A354">
            <v>6920001000</v>
          </cell>
          <cell r="C354">
            <v>0</v>
          </cell>
          <cell r="D354">
            <v>0</v>
          </cell>
          <cell r="E354">
            <v>0</v>
          </cell>
          <cell r="F354">
            <v>0</v>
          </cell>
          <cell r="G354">
            <v>0</v>
          </cell>
          <cell r="H354">
            <v>0</v>
          </cell>
          <cell r="I354">
            <v>0</v>
          </cell>
          <cell r="J354">
            <v>0</v>
          </cell>
          <cell r="K354">
            <v>0</v>
          </cell>
          <cell r="L354">
            <v>0</v>
          </cell>
          <cell r="M354">
            <v>0</v>
          </cell>
          <cell r="N354">
            <v>0</v>
          </cell>
        </row>
        <row r="355">
          <cell r="A355">
            <v>6931001000</v>
          </cell>
          <cell r="C355">
            <v>0</v>
          </cell>
          <cell r="D355">
            <v>0</v>
          </cell>
          <cell r="E355">
            <v>0</v>
          </cell>
          <cell r="F355">
            <v>0</v>
          </cell>
          <cell r="G355">
            <v>0</v>
          </cell>
          <cell r="H355">
            <v>0</v>
          </cell>
          <cell r="I355">
            <v>0</v>
          </cell>
          <cell r="J355">
            <v>0</v>
          </cell>
          <cell r="K355">
            <v>0</v>
          </cell>
          <cell r="L355">
            <v>0</v>
          </cell>
          <cell r="M355">
            <v>0</v>
          </cell>
          <cell r="N355">
            <v>0</v>
          </cell>
        </row>
        <row r="356">
          <cell r="A356">
            <v>6931002000</v>
          </cell>
          <cell r="C356">
            <v>0</v>
          </cell>
          <cell r="D356">
            <v>0</v>
          </cell>
          <cell r="E356">
            <v>0</v>
          </cell>
          <cell r="F356">
            <v>0</v>
          </cell>
          <cell r="G356">
            <v>0</v>
          </cell>
          <cell r="H356">
            <v>0</v>
          </cell>
          <cell r="I356">
            <v>0</v>
          </cell>
          <cell r="J356">
            <v>0</v>
          </cell>
          <cell r="K356">
            <v>0</v>
          </cell>
          <cell r="L356">
            <v>0</v>
          </cell>
          <cell r="M356">
            <v>0</v>
          </cell>
          <cell r="N356">
            <v>0</v>
          </cell>
        </row>
        <row r="357">
          <cell r="A357">
            <v>6932001000</v>
          </cell>
          <cell r="C357">
            <v>0</v>
          </cell>
          <cell r="D357">
            <v>0</v>
          </cell>
          <cell r="E357">
            <v>0</v>
          </cell>
          <cell r="F357">
            <v>0</v>
          </cell>
          <cell r="G357">
            <v>0</v>
          </cell>
          <cell r="H357">
            <v>0</v>
          </cell>
          <cell r="I357">
            <v>0</v>
          </cell>
          <cell r="J357">
            <v>0</v>
          </cell>
          <cell r="K357">
            <v>0</v>
          </cell>
          <cell r="L357">
            <v>0</v>
          </cell>
          <cell r="M357">
            <v>0</v>
          </cell>
          <cell r="N357">
            <v>0</v>
          </cell>
        </row>
        <row r="358">
          <cell r="A358">
            <v>6938001000</v>
          </cell>
          <cell r="C358">
            <v>0</v>
          </cell>
          <cell r="D358">
            <v>0</v>
          </cell>
          <cell r="E358">
            <v>0</v>
          </cell>
          <cell r="F358">
            <v>0</v>
          </cell>
          <cell r="G358">
            <v>0</v>
          </cell>
          <cell r="H358">
            <v>0</v>
          </cell>
          <cell r="I358">
            <v>0</v>
          </cell>
          <cell r="J358">
            <v>0</v>
          </cell>
          <cell r="K358">
            <v>0</v>
          </cell>
          <cell r="L358">
            <v>0</v>
          </cell>
          <cell r="M358">
            <v>0</v>
          </cell>
          <cell r="N358">
            <v>0</v>
          </cell>
        </row>
        <row r="359">
          <cell r="A359">
            <v>6941001000</v>
          </cell>
          <cell r="C359">
            <v>0</v>
          </cell>
          <cell r="D359">
            <v>0</v>
          </cell>
          <cell r="E359">
            <v>0</v>
          </cell>
          <cell r="F359">
            <v>0</v>
          </cell>
          <cell r="G359">
            <v>0</v>
          </cell>
          <cell r="H359">
            <v>0</v>
          </cell>
          <cell r="I359">
            <v>0</v>
          </cell>
          <cell r="J359">
            <v>0</v>
          </cell>
          <cell r="K359">
            <v>0</v>
          </cell>
          <cell r="L359">
            <v>0</v>
          </cell>
          <cell r="M359">
            <v>0</v>
          </cell>
          <cell r="N359">
            <v>0</v>
          </cell>
        </row>
        <row r="360">
          <cell r="A360">
            <v>6941002000</v>
          </cell>
          <cell r="C360">
            <v>0</v>
          </cell>
          <cell r="D360">
            <v>0</v>
          </cell>
          <cell r="E360">
            <v>0</v>
          </cell>
          <cell r="F360">
            <v>0</v>
          </cell>
          <cell r="G360">
            <v>0</v>
          </cell>
          <cell r="H360">
            <v>0</v>
          </cell>
          <cell r="I360">
            <v>0</v>
          </cell>
          <cell r="J360">
            <v>0</v>
          </cell>
          <cell r="K360">
            <v>0</v>
          </cell>
          <cell r="L360">
            <v>0</v>
          </cell>
          <cell r="M360">
            <v>0</v>
          </cell>
          <cell r="N360">
            <v>0</v>
          </cell>
        </row>
        <row r="361">
          <cell r="A361">
            <v>6941003000</v>
          </cell>
          <cell r="C361">
            <v>0</v>
          </cell>
          <cell r="D361">
            <v>0</v>
          </cell>
          <cell r="E361">
            <v>0</v>
          </cell>
          <cell r="F361">
            <v>0</v>
          </cell>
          <cell r="G361">
            <v>0</v>
          </cell>
          <cell r="H361">
            <v>0</v>
          </cell>
          <cell r="I361">
            <v>0</v>
          </cell>
          <cell r="J361">
            <v>0</v>
          </cell>
          <cell r="K361">
            <v>0</v>
          </cell>
          <cell r="L361">
            <v>0</v>
          </cell>
          <cell r="M361">
            <v>0</v>
          </cell>
          <cell r="N361">
            <v>0</v>
          </cell>
        </row>
        <row r="362">
          <cell r="A362">
            <v>6941009000</v>
          </cell>
          <cell r="C362">
            <v>0</v>
          </cell>
          <cell r="D362">
            <v>0</v>
          </cell>
          <cell r="E362">
            <v>0</v>
          </cell>
          <cell r="F362">
            <v>0</v>
          </cell>
          <cell r="G362">
            <v>0</v>
          </cell>
          <cell r="H362">
            <v>0</v>
          </cell>
          <cell r="I362">
            <v>0</v>
          </cell>
          <cell r="J362">
            <v>0</v>
          </cell>
          <cell r="K362">
            <v>0</v>
          </cell>
          <cell r="L362">
            <v>0</v>
          </cell>
          <cell r="M362">
            <v>0</v>
          </cell>
          <cell r="N362">
            <v>0</v>
          </cell>
        </row>
        <row r="363">
          <cell r="A363">
            <v>6942001000</v>
          </cell>
          <cell r="C363">
            <v>0</v>
          </cell>
          <cell r="D363">
            <v>0</v>
          </cell>
          <cell r="E363">
            <v>0</v>
          </cell>
          <cell r="F363">
            <v>0</v>
          </cell>
          <cell r="G363">
            <v>0</v>
          </cell>
          <cell r="H363">
            <v>0</v>
          </cell>
          <cell r="I363">
            <v>0</v>
          </cell>
          <cell r="J363">
            <v>0</v>
          </cell>
          <cell r="K363">
            <v>0</v>
          </cell>
          <cell r="L363">
            <v>0</v>
          </cell>
          <cell r="M363">
            <v>0</v>
          </cell>
          <cell r="N363">
            <v>0</v>
          </cell>
        </row>
        <row r="364">
          <cell r="A364">
            <v>6942002000</v>
          </cell>
          <cell r="C364">
            <v>0</v>
          </cell>
          <cell r="D364">
            <v>0</v>
          </cell>
          <cell r="E364">
            <v>0</v>
          </cell>
          <cell r="F364">
            <v>0</v>
          </cell>
          <cell r="G364">
            <v>0</v>
          </cell>
          <cell r="H364">
            <v>0</v>
          </cell>
          <cell r="I364">
            <v>0</v>
          </cell>
          <cell r="J364">
            <v>0</v>
          </cell>
          <cell r="K364">
            <v>0</v>
          </cell>
          <cell r="L364">
            <v>0</v>
          </cell>
          <cell r="M364">
            <v>0</v>
          </cell>
          <cell r="N364">
            <v>0</v>
          </cell>
        </row>
        <row r="365">
          <cell r="A365">
            <v>6942003000</v>
          </cell>
          <cell r="C365">
            <v>0</v>
          </cell>
          <cell r="D365">
            <v>0</v>
          </cell>
          <cell r="E365">
            <v>0</v>
          </cell>
          <cell r="F365">
            <v>0</v>
          </cell>
          <cell r="G365">
            <v>0</v>
          </cell>
          <cell r="H365">
            <v>0</v>
          </cell>
          <cell r="I365">
            <v>0</v>
          </cell>
          <cell r="J365">
            <v>0</v>
          </cell>
          <cell r="K365">
            <v>0</v>
          </cell>
          <cell r="L365">
            <v>0</v>
          </cell>
          <cell r="M365">
            <v>0</v>
          </cell>
          <cell r="N365">
            <v>0</v>
          </cell>
        </row>
        <row r="366">
          <cell r="A366">
            <v>6942009000</v>
          </cell>
          <cell r="C366">
            <v>0</v>
          </cell>
          <cell r="D366">
            <v>0</v>
          </cell>
          <cell r="E366">
            <v>0</v>
          </cell>
          <cell r="F366">
            <v>0</v>
          </cell>
          <cell r="G366">
            <v>0</v>
          </cell>
          <cell r="H366">
            <v>0</v>
          </cell>
          <cell r="I366">
            <v>0</v>
          </cell>
          <cell r="J366">
            <v>0</v>
          </cell>
          <cell r="K366">
            <v>0</v>
          </cell>
          <cell r="L366">
            <v>0</v>
          </cell>
          <cell r="M366">
            <v>0</v>
          </cell>
          <cell r="N366">
            <v>0</v>
          </cell>
        </row>
        <row r="367">
          <cell r="A367">
            <v>6943001000</v>
          </cell>
          <cell r="C367">
            <v>0</v>
          </cell>
          <cell r="D367">
            <v>0</v>
          </cell>
          <cell r="E367">
            <v>0</v>
          </cell>
          <cell r="F367">
            <v>0</v>
          </cell>
          <cell r="G367">
            <v>0</v>
          </cell>
          <cell r="H367">
            <v>0</v>
          </cell>
          <cell r="I367">
            <v>0</v>
          </cell>
          <cell r="J367">
            <v>0</v>
          </cell>
          <cell r="K367">
            <v>0</v>
          </cell>
          <cell r="L367">
            <v>0</v>
          </cell>
          <cell r="M367">
            <v>0</v>
          </cell>
          <cell r="N367">
            <v>0</v>
          </cell>
        </row>
        <row r="368">
          <cell r="A368">
            <v>6943002000</v>
          </cell>
          <cell r="C368">
            <v>0</v>
          </cell>
          <cell r="D368">
            <v>0</v>
          </cell>
          <cell r="E368">
            <v>0</v>
          </cell>
          <cell r="F368">
            <v>0</v>
          </cell>
          <cell r="G368">
            <v>0</v>
          </cell>
          <cell r="H368">
            <v>0</v>
          </cell>
          <cell r="I368">
            <v>0</v>
          </cell>
          <cell r="J368">
            <v>0</v>
          </cell>
          <cell r="K368">
            <v>0</v>
          </cell>
          <cell r="L368">
            <v>0</v>
          </cell>
          <cell r="M368">
            <v>0</v>
          </cell>
          <cell r="N368">
            <v>0</v>
          </cell>
        </row>
        <row r="369">
          <cell r="A369">
            <v>6943003000</v>
          </cell>
          <cell r="C369">
            <v>0</v>
          </cell>
          <cell r="D369">
            <v>0</v>
          </cell>
          <cell r="E369">
            <v>0</v>
          </cell>
          <cell r="F369">
            <v>0</v>
          </cell>
          <cell r="G369">
            <v>0</v>
          </cell>
          <cell r="H369">
            <v>0</v>
          </cell>
          <cell r="I369">
            <v>0</v>
          </cell>
          <cell r="J369">
            <v>0</v>
          </cell>
          <cell r="K369">
            <v>0</v>
          </cell>
          <cell r="L369">
            <v>0</v>
          </cell>
          <cell r="M369">
            <v>0</v>
          </cell>
          <cell r="N369">
            <v>0</v>
          </cell>
        </row>
        <row r="370">
          <cell r="A370">
            <v>6943009000</v>
          </cell>
          <cell r="C370">
            <v>0</v>
          </cell>
          <cell r="D370">
            <v>0</v>
          </cell>
          <cell r="E370">
            <v>0</v>
          </cell>
          <cell r="F370">
            <v>0</v>
          </cell>
          <cell r="G370">
            <v>0</v>
          </cell>
          <cell r="H370">
            <v>0</v>
          </cell>
          <cell r="I370">
            <v>0</v>
          </cell>
          <cell r="J370">
            <v>0</v>
          </cell>
          <cell r="K370">
            <v>0</v>
          </cell>
          <cell r="L370">
            <v>0</v>
          </cell>
          <cell r="M370">
            <v>0</v>
          </cell>
          <cell r="N370">
            <v>0</v>
          </cell>
        </row>
        <row r="371">
          <cell r="A371">
            <v>6944001000</v>
          </cell>
          <cell r="C371">
            <v>0</v>
          </cell>
          <cell r="D371">
            <v>0</v>
          </cell>
          <cell r="E371">
            <v>0</v>
          </cell>
          <cell r="F371">
            <v>0</v>
          </cell>
          <cell r="G371">
            <v>0</v>
          </cell>
          <cell r="H371">
            <v>0</v>
          </cell>
          <cell r="I371">
            <v>0</v>
          </cell>
          <cell r="J371">
            <v>0</v>
          </cell>
          <cell r="K371">
            <v>0</v>
          </cell>
          <cell r="L371">
            <v>0</v>
          </cell>
          <cell r="M371">
            <v>0</v>
          </cell>
          <cell r="N371">
            <v>0</v>
          </cell>
        </row>
        <row r="372">
          <cell r="A372">
            <v>6944002000</v>
          </cell>
          <cell r="C372">
            <v>0</v>
          </cell>
          <cell r="D372">
            <v>0</v>
          </cell>
          <cell r="E372">
            <v>0</v>
          </cell>
          <cell r="F372">
            <v>0</v>
          </cell>
          <cell r="G372">
            <v>0</v>
          </cell>
          <cell r="H372">
            <v>0</v>
          </cell>
          <cell r="I372">
            <v>0</v>
          </cell>
          <cell r="J372">
            <v>0</v>
          </cell>
          <cell r="K372">
            <v>0</v>
          </cell>
          <cell r="L372">
            <v>0</v>
          </cell>
          <cell r="M372">
            <v>0</v>
          </cell>
          <cell r="N372">
            <v>0</v>
          </cell>
        </row>
        <row r="373">
          <cell r="A373">
            <v>6944003000</v>
          </cell>
          <cell r="C373">
            <v>0</v>
          </cell>
          <cell r="D373">
            <v>0</v>
          </cell>
          <cell r="E373">
            <v>0</v>
          </cell>
          <cell r="F373">
            <v>0</v>
          </cell>
          <cell r="G373">
            <v>0</v>
          </cell>
          <cell r="H373">
            <v>0</v>
          </cell>
          <cell r="I373">
            <v>0</v>
          </cell>
          <cell r="J373">
            <v>0</v>
          </cell>
          <cell r="K373">
            <v>0</v>
          </cell>
          <cell r="L373">
            <v>0</v>
          </cell>
          <cell r="M373">
            <v>0</v>
          </cell>
          <cell r="N373">
            <v>0</v>
          </cell>
        </row>
        <row r="374">
          <cell r="A374">
            <v>6944009000</v>
          </cell>
          <cell r="C374">
            <v>0</v>
          </cell>
          <cell r="D374">
            <v>0</v>
          </cell>
          <cell r="E374">
            <v>0</v>
          </cell>
          <cell r="F374">
            <v>0</v>
          </cell>
          <cell r="G374">
            <v>0</v>
          </cell>
          <cell r="H374">
            <v>0</v>
          </cell>
          <cell r="I374">
            <v>0</v>
          </cell>
          <cell r="J374">
            <v>0</v>
          </cell>
          <cell r="K374">
            <v>0</v>
          </cell>
          <cell r="L374">
            <v>0</v>
          </cell>
          <cell r="M374">
            <v>0</v>
          </cell>
          <cell r="N374">
            <v>0</v>
          </cell>
        </row>
        <row r="375">
          <cell r="A375">
            <v>6945001000</v>
          </cell>
          <cell r="C375">
            <v>0</v>
          </cell>
          <cell r="D375">
            <v>0</v>
          </cell>
          <cell r="E375">
            <v>0</v>
          </cell>
          <cell r="F375">
            <v>0</v>
          </cell>
          <cell r="G375">
            <v>0</v>
          </cell>
          <cell r="H375">
            <v>0</v>
          </cell>
          <cell r="I375">
            <v>0</v>
          </cell>
          <cell r="J375">
            <v>0</v>
          </cell>
          <cell r="K375">
            <v>0</v>
          </cell>
          <cell r="L375">
            <v>0</v>
          </cell>
          <cell r="M375">
            <v>0</v>
          </cell>
          <cell r="N375">
            <v>0</v>
          </cell>
        </row>
        <row r="376">
          <cell r="A376">
            <v>6945002000</v>
          </cell>
          <cell r="C376">
            <v>0</v>
          </cell>
          <cell r="D376">
            <v>0</v>
          </cell>
          <cell r="E376">
            <v>0</v>
          </cell>
          <cell r="F376">
            <v>0</v>
          </cell>
          <cell r="G376">
            <v>0</v>
          </cell>
          <cell r="H376">
            <v>0</v>
          </cell>
          <cell r="I376">
            <v>0</v>
          </cell>
          <cell r="J376">
            <v>0</v>
          </cell>
          <cell r="K376">
            <v>0</v>
          </cell>
          <cell r="L376">
            <v>0</v>
          </cell>
          <cell r="M376">
            <v>0</v>
          </cell>
          <cell r="N376">
            <v>0</v>
          </cell>
        </row>
        <row r="377">
          <cell r="A377">
            <v>6945009000</v>
          </cell>
          <cell r="C377">
            <v>0</v>
          </cell>
          <cell r="D377">
            <v>0</v>
          </cell>
          <cell r="E377">
            <v>0</v>
          </cell>
          <cell r="F377">
            <v>0</v>
          </cell>
          <cell r="G377">
            <v>0</v>
          </cell>
          <cell r="H377">
            <v>0</v>
          </cell>
          <cell r="I377">
            <v>0</v>
          </cell>
          <cell r="J377">
            <v>0</v>
          </cell>
          <cell r="K377">
            <v>0</v>
          </cell>
          <cell r="L377">
            <v>0</v>
          </cell>
          <cell r="M377">
            <v>0</v>
          </cell>
          <cell r="N377">
            <v>0</v>
          </cell>
        </row>
        <row r="378">
          <cell r="A378">
            <v>6946001000</v>
          </cell>
          <cell r="C378">
            <v>0</v>
          </cell>
          <cell r="D378">
            <v>0</v>
          </cell>
          <cell r="E378">
            <v>0</v>
          </cell>
          <cell r="F378">
            <v>0</v>
          </cell>
          <cell r="G378">
            <v>0</v>
          </cell>
          <cell r="H378">
            <v>0</v>
          </cell>
          <cell r="I378">
            <v>0</v>
          </cell>
          <cell r="J378">
            <v>0</v>
          </cell>
          <cell r="K378">
            <v>0</v>
          </cell>
          <cell r="L378">
            <v>0</v>
          </cell>
          <cell r="M378">
            <v>0</v>
          </cell>
          <cell r="N378">
            <v>0</v>
          </cell>
        </row>
        <row r="379">
          <cell r="A379">
            <v>6946002000</v>
          </cell>
          <cell r="C379">
            <v>0</v>
          </cell>
          <cell r="D379">
            <v>0</v>
          </cell>
          <cell r="E379">
            <v>0</v>
          </cell>
          <cell r="F379">
            <v>0</v>
          </cell>
          <cell r="G379">
            <v>0</v>
          </cell>
          <cell r="H379">
            <v>0</v>
          </cell>
          <cell r="I379">
            <v>0</v>
          </cell>
          <cell r="J379">
            <v>0</v>
          </cell>
          <cell r="K379">
            <v>0</v>
          </cell>
          <cell r="L379">
            <v>0</v>
          </cell>
          <cell r="M379">
            <v>0</v>
          </cell>
          <cell r="N379">
            <v>0</v>
          </cell>
        </row>
        <row r="380">
          <cell r="A380">
            <v>6946009000</v>
          </cell>
          <cell r="C380">
            <v>0</v>
          </cell>
          <cell r="D380">
            <v>0</v>
          </cell>
          <cell r="E380">
            <v>0</v>
          </cell>
          <cell r="F380">
            <v>0</v>
          </cell>
          <cell r="G380">
            <v>0</v>
          </cell>
          <cell r="H380">
            <v>0</v>
          </cell>
          <cell r="I380">
            <v>0</v>
          </cell>
          <cell r="J380">
            <v>0</v>
          </cell>
          <cell r="K380">
            <v>0</v>
          </cell>
          <cell r="L380">
            <v>0</v>
          </cell>
          <cell r="M380">
            <v>0</v>
          </cell>
          <cell r="N380">
            <v>0</v>
          </cell>
        </row>
        <row r="381">
          <cell r="A381">
            <v>6947001000</v>
          </cell>
          <cell r="C381">
            <v>0</v>
          </cell>
          <cell r="D381">
            <v>0</v>
          </cell>
          <cell r="E381">
            <v>0</v>
          </cell>
          <cell r="F381">
            <v>0</v>
          </cell>
          <cell r="G381">
            <v>0</v>
          </cell>
          <cell r="H381">
            <v>0</v>
          </cell>
          <cell r="I381">
            <v>0</v>
          </cell>
          <cell r="J381">
            <v>0</v>
          </cell>
          <cell r="K381">
            <v>0</v>
          </cell>
          <cell r="L381">
            <v>0</v>
          </cell>
          <cell r="M381">
            <v>0</v>
          </cell>
          <cell r="N381">
            <v>0</v>
          </cell>
        </row>
        <row r="382">
          <cell r="A382">
            <v>6947002000</v>
          </cell>
          <cell r="C382">
            <v>0</v>
          </cell>
          <cell r="D382">
            <v>0</v>
          </cell>
          <cell r="E382">
            <v>0</v>
          </cell>
          <cell r="F382">
            <v>0</v>
          </cell>
          <cell r="G382">
            <v>0</v>
          </cell>
          <cell r="H382">
            <v>0</v>
          </cell>
          <cell r="I382">
            <v>0</v>
          </cell>
          <cell r="J382">
            <v>0</v>
          </cell>
          <cell r="K382">
            <v>0</v>
          </cell>
          <cell r="L382">
            <v>0</v>
          </cell>
          <cell r="M382">
            <v>0</v>
          </cell>
          <cell r="N382">
            <v>0</v>
          </cell>
        </row>
        <row r="383">
          <cell r="A383">
            <v>6947003000</v>
          </cell>
          <cell r="C383">
            <v>0</v>
          </cell>
          <cell r="D383">
            <v>0</v>
          </cell>
          <cell r="E383">
            <v>0</v>
          </cell>
          <cell r="F383">
            <v>0</v>
          </cell>
          <cell r="G383">
            <v>0</v>
          </cell>
          <cell r="H383">
            <v>0</v>
          </cell>
          <cell r="I383">
            <v>0</v>
          </cell>
          <cell r="J383">
            <v>0</v>
          </cell>
          <cell r="K383">
            <v>0</v>
          </cell>
          <cell r="L383">
            <v>0</v>
          </cell>
          <cell r="M383">
            <v>0</v>
          </cell>
          <cell r="N383">
            <v>0</v>
          </cell>
        </row>
        <row r="384">
          <cell r="A384">
            <v>6947009000</v>
          </cell>
          <cell r="C384">
            <v>0</v>
          </cell>
          <cell r="D384">
            <v>0</v>
          </cell>
          <cell r="E384">
            <v>0</v>
          </cell>
          <cell r="F384">
            <v>0</v>
          </cell>
          <cell r="G384">
            <v>0</v>
          </cell>
          <cell r="H384">
            <v>0</v>
          </cell>
          <cell r="I384">
            <v>0</v>
          </cell>
          <cell r="J384">
            <v>0</v>
          </cell>
          <cell r="K384">
            <v>0</v>
          </cell>
          <cell r="L384">
            <v>0</v>
          </cell>
          <cell r="M384">
            <v>0</v>
          </cell>
          <cell r="N384">
            <v>0</v>
          </cell>
        </row>
        <row r="385">
          <cell r="A385">
            <v>6948001000</v>
          </cell>
          <cell r="C385">
            <v>0</v>
          </cell>
          <cell r="D385">
            <v>0</v>
          </cell>
          <cell r="E385">
            <v>0</v>
          </cell>
          <cell r="F385">
            <v>0</v>
          </cell>
          <cell r="G385">
            <v>0</v>
          </cell>
          <cell r="H385">
            <v>0</v>
          </cell>
          <cell r="I385">
            <v>0</v>
          </cell>
          <cell r="J385">
            <v>0</v>
          </cell>
          <cell r="K385">
            <v>0</v>
          </cell>
          <cell r="L385">
            <v>0</v>
          </cell>
          <cell r="M385">
            <v>0</v>
          </cell>
          <cell r="N385">
            <v>0</v>
          </cell>
        </row>
        <row r="386">
          <cell r="A386">
            <v>6951001000</v>
          </cell>
          <cell r="C386">
            <v>0</v>
          </cell>
          <cell r="D386">
            <v>0</v>
          </cell>
          <cell r="E386">
            <v>0</v>
          </cell>
          <cell r="F386">
            <v>0</v>
          </cell>
          <cell r="G386">
            <v>0</v>
          </cell>
          <cell r="H386">
            <v>0</v>
          </cell>
          <cell r="I386">
            <v>0</v>
          </cell>
          <cell r="J386">
            <v>0</v>
          </cell>
          <cell r="K386">
            <v>0</v>
          </cell>
          <cell r="L386">
            <v>0</v>
          </cell>
          <cell r="M386">
            <v>0</v>
          </cell>
          <cell r="N386">
            <v>0</v>
          </cell>
        </row>
        <row r="387">
          <cell r="A387">
            <v>6952001000</v>
          </cell>
          <cell r="C387">
            <v>0</v>
          </cell>
          <cell r="D387">
            <v>0</v>
          </cell>
          <cell r="E387">
            <v>0</v>
          </cell>
          <cell r="F387">
            <v>0</v>
          </cell>
          <cell r="G387">
            <v>0</v>
          </cell>
          <cell r="H387">
            <v>0</v>
          </cell>
          <cell r="I387">
            <v>0</v>
          </cell>
          <cell r="J387">
            <v>0</v>
          </cell>
          <cell r="K387">
            <v>0</v>
          </cell>
          <cell r="L387">
            <v>0</v>
          </cell>
          <cell r="M387">
            <v>0</v>
          </cell>
          <cell r="N387">
            <v>0</v>
          </cell>
        </row>
        <row r="388">
          <cell r="A388">
            <v>6958001000</v>
          </cell>
          <cell r="C388">
            <v>0</v>
          </cell>
          <cell r="D388">
            <v>0</v>
          </cell>
          <cell r="E388">
            <v>0</v>
          </cell>
          <cell r="F388">
            <v>0</v>
          </cell>
          <cell r="G388">
            <v>0</v>
          </cell>
          <cell r="H388">
            <v>0</v>
          </cell>
          <cell r="I388">
            <v>0</v>
          </cell>
          <cell r="J388">
            <v>0</v>
          </cell>
          <cell r="K388">
            <v>0</v>
          </cell>
          <cell r="L388">
            <v>0</v>
          </cell>
          <cell r="M388">
            <v>0</v>
          </cell>
          <cell r="N388">
            <v>0</v>
          </cell>
        </row>
        <row r="389">
          <cell r="A389">
            <v>6961001000</v>
          </cell>
          <cell r="C389">
            <v>0</v>
          </cell>
          <cell r="D389">
            <v>0</v>
          </cell>
          <cell r="E389">
            <v>0</v>
          </cell>
          <cell r="F389">
            <v>0</v>
          </cell>
          <cell r="G389">
            <v>0</v>
          </cell>
          <cell r="H389">
            <v>0</v>
          </cell>
          <cell r="I389">
            <v>0</v>
          </cell>
          <cell r="J389">
            <v>0</v>
          </cell>
          <cell r="K389">
            <v>0</v>
          </cell>
          <cell r="L389">
            <v>0</v>
          </cell>
          <cell r="M389">
            <v>0</v>
          </cell>
          <cell r="N389">
            <v>0</v>
          </cell>
        </row>
        <row r="390">
          <cell r="A390">
            <v>6962001000</v>
          </cell>
          <cell r="C390">
            <v>0</v>
          </cell>
          <cell r="D390">
            <v>0</v>
          </cell>
          <cell r="E390">
            <v>0</v>
          </cell>
          <cell r="F390">
            <v>0</v>
          </cell>
          <cell r="G390">
            <v>0</v>
          </cell>
          <cell r="H390">
            <v>0</v>
          </cell>
          <cell r="I390">
            <v>0</v>
          </cell>
          <cell r="J390">
            <v>0</v>
          </cell>
          <cell r="K390">
            <v>0</v>
          </cell>
          <cell r="L390">
            <v>0</v>
          </cell>
          <cell r="M390">
            <v>0</v>
          </cell>
          <cell r="N390">
            <v>0</v>
          </cell>
        </row>
        <row r="391">
          <cell r="A391">
            <v>6962002000</v>
          </cell>
          <cell r="C391">
            <v>0</v>
          </cell>
          <cell r="D391">
            <v>0</v>
          </cell>
          <cell r="E391">
            <v>0</v>
          </cell>
          <cell r="F391">
            <v>0</v>
          </cell>
          <cell r="G391">
            <v>0</v>
          </cell>
          <cell r="H391">
            <v>0</v>
          </cell>
          <cell r="I391">
            <v>0</v>
          </cell>
          <cell r="J391">
            <v>0</v>
          </cell>
          <cell r="K391">
            <v>0</v>
          </cell>
          <cell r="L391">
            <v>0</v>
          </cell>
          <cell r="M391">
            <v>0</v>
          </cell>
          <cell r="N391">
            <v>0</v>
          </cell>
        </row>
        <row r="392">
          <cell r="A392">
            <v>6962003000</v>
          </cell>
          <cell r="C392">
            <v>0</v>
          </cell>
          <cell r="D392">
            <v>0</v>
          </cell>
          <cell r="E392">
            <v>0</v>
          </cell>
          <cell r="F392">
            <v>0</v>
          </cell>
          <cell r="G392">
            <v>0</v>
          </cell>
          <cell r="H392">
            <v>0</v>
          </cell>
          <cell r="I392">
            <v>0</v>
          </cell>
          <cell r="J392">
            <v>0</v>
          </cell>
          <cell r="K392">
            <v>0</v>
          </cell>
          <cell r="L392">
            <v>0</v>
          </cell>
          <cell r="M392">
            <v>0</v>
          </cell>
          <cell r="N392">
            <v>0</v>
          </cell>
        </row>
        <row r="393">
          <cell r="A393">
            <v>6962009000</v>
          </cell>
          <cell r="C393">
            <v>0</v>
          </cell>
          <cell r="D393">
            <v>0</v>
          </cell>
          <cell r="E393">
            <v>0</v>
          </cell>
          <cell r="F393">
            <v>0</v>
          </cell>
          <cell r="G393">
            <v>0</v>
          </cell>
          <cell r="H393">
            <v>0</v>
          </cell>
          <cell r="I393">
            <v>0</v>
          </cell>
          <cell r="J393">
            <v>0</v>
          </cell>
          <cell r="K393">
            <v>0</v>
          </cell>
          <cell r="L393">
            <v>0</v>
          </cell>
          <cell r="M393">
            <v>0</v>
          </cell>
          <cell r="N393">
            <v>0</v>
          </cell>
        </row>
        <row r="394">
          <cell r="A394">
            <v>6962019000</v>
          </cell>
          <cell r="C394">
            <v>0</v>
          </cell>
          <cell r="D394">
            <v>0</v>
          </cell>
          <cell r="E394">
            <v>0</v>
          </cell>
          <cell r="F394">
            <v>0</v>
          </cell>
          <cell r="G394">
            <v>0</v>
          </cell>
          <cell r="H394">
            <v>0</v>
          </cell>
          <cell r="I394">
            <v>0</v>
          </cell>
          <cell r="J394">
            <v>0</v>
          </cell>
          <cell r="K394">
            <v>0</v>
          </cell>
          <cell r="L394">
            <v>0</v>
          </cell>
          <cell r="M394">
            <v>0</v>
          </cell>
          <cell r="N394">
            <v>0</v>
          </cell>
        </row>
        <row r="395">
          <cell r="A395">
            <v>6962029000</v>
          </cell>
          <cell r="C395">
            <v>0</v>
          </cell>
          <cell r="D395">
            <v>0</v>
          </cell>
          <cell r="E395">
            <v>0</v>
          </cell>
          <cell r="F395">
            <v>0</v>
          </cell>
          <cell r="G395">
            <v>0</v>
          </cell>
          <cell r="H395">
            <v>0</v>
          </cell>
          <cell r="I395">
            <v>0</v>
          </cell>
          <cell r="J395">
            <v>0</v>
          </cell>
          <cell r="K395">
            <v>0</v>
          </cell>
          <cell r="L395">
            <v>0</v>
          </cell>
          <cell r="M395">
            <v>0</v>
          </cell>
          <cell r="N395">
            <v>0</v>
          </cell>
        </row>
        <row r="396">
          <cell r="A396">
            <v>6962039000</v>
          </cell>
          <cell r="C396">
            <v>0</v>
          </cell>
          <cell r="D396">
            <v>0</v>
          </cell>
          <cell r="E396">
            <v>0</v>
          </cell>
          <cell r="F396">
            <v>0</v>
          </cell>
          <cell r="G396">
            <v>0</v>
          </cell>
          <cell r="H396">
            <v>0</v>
          </cell>
          <cell r="I396">
            <v>0</v>
          </cell>
          <cell r="J396">
            <v>0</v>
          </cell>
          <cell r="K396">
            <v>0</v>
          </cell>
          <cell r="L396">
            <v>0</v>
          </cell>
          <cell r="M396">
            <v>0</v>
          </cell>
          <cell r="N396">
            <v>0</v>
          </cell>
        </row>
        <row r="397">
          <cell r="A397">
            <v>6962041000</v>
          </cell>
          <cell r="C397">
            <v>0</v>
          </cell>
          <cell r="D397">
            <v>0</v>
          </cell>
          <cell r="E397">
            <v>0</v>
          </cell>
          <cell r="F397">
            <v>0</v>
          </cell>
          <cell r="G397">
            <v>0</v>
          </cell>
          <cell r="H397">
            <v>0</v>
          </cell>
          <cell r="I397">
            <v>0</v>
          </cell>
          <cell r="J397">
            <v>0</v>
          </cell>
          <cell r="K397">
            <v>0</v>
          </cell>
          <cell r="L397">
            <v>0</v>
          </cell>
          <cell r="M397">
            <v>0</v>
          </cell>
          <cell r="N397">
            <v>0</v>
          </cell>
        </row>
        <row r="398">
          <cell r="A398">
            <v>6962049000</v>
          </cell>
          <cell r="C398">
            <v>0</v>
          </cell>
          <cell r="D398">
            <v>0</v>
          </cell>
          <cell r="E398">
            <v>0</v>
          </cell>
          <cell r="F398">
            <v>0</v>
          </cell>
          <cell r="G398">
            <v>0</v>
          </cell>
          <cell r="H398">
            <v>0</v>
          </cell>
          <cell r="I398">
            <v>0</v>
          </cell>
          <cell r="J398">
            <v>0</v>
          </cell>
          <cell r="K398">
            <v>0</v>
          </cell>
          <cell r="L398">
            <v>0</v>
          </cell>
          <cell r="M398">
            <v>0</v>
          </cell>
          <cell r="N398">
            <v>0</v>
          </cell>
        </row>
        <row r="399">
          <cell r="A399">
            <v>6962059000</v>
          </cell>
          <cell r="C399">
            <v>0</v>
          </cell>
          <cell r="D399">
            <v>0</v>
          </cell>
          <cell r="E399">
            <v>0</v>
          </cell>
          <cell r="F399">
            <v>0</v>
          </cell>
          <cell r="G399">
            <v>0</v>
          </cell>
          <cell r="H399">
            <v>0</v>
          </cell>
          <cell r="I399">
            <v>0</v>
          </cell>
          <cell r="J399">
            <v>0</v>
          </cell>
          <cell r="K399">
            <v>0</v>
          </cell>
          <cell r="L399">
            <v>0</v>
          </cell>
          <cell r="M399">
            <v>0</v>
          </cell>
          <cell r="N399">
            <v>0</v>
          </cell>
        </row>
        <row r="400">
          <cell r="A400">
            <v>6962069000</v>
          </cell>
          <cell r="C400">
            <v>0</v>
          </cell>
          <cell r="D400">
            <v>0</v>
          </cell>
          <cell r="E400">
            <v>0</v>
          </cell>
          <cell r="F400">
            <v>0</v>
          </cell>
          <cell r="G400">
            <v>0</v>
          </cell>
          <cell r="H400">
            <v>0</v>
          </cell>
          <cell r="I400">
            <v>0</v>
          </cell>
          <cell r="J400">
            <v>0</v>
          </cell>
          <cell r="K400">
            <v>0</v>
          </cell>
          <cell r="L400">
            <v>0</v>
          </cell>
          <cell r="M400">
            <v>0</v>
          </cell>
          <cell r="N400">
            <v>0</v>
          </cell>
        </row>
        <row r="401">
          <cell r="A401">
            <v>6970061000</v>
          </cell>
          <cell r="C401">
            <v>0</v>
          </cell>
          <cell r="D401">
            <v>0</v>
          </cell>
          <cell r="E401">
            <v>0</v>
          </cell>
          <cell r="F401">
            <v>0</v>
          </cell>
          <cell r="G401">
            <v>0</v>
          </cell>
          <cell r="H401">
            <v>0</v>
          </cell>
          <cell r="I401">
            <v>0</v>
          </cell>
          <cell r="J401">
            <v>0</v>
          </cell>
          <cell r="K401">
            <v>0</v>
          </cell>
          <cell r="L401">
            <v>0</v>
          </cell>
          <cell r="M401">
            <v>0</v>
          </cell>
          <cell r="N401">
            <v>0</v>
          </cell>
        </row>
        <row r="402">
          <cell r="A402">
            <v>6970062000</v>
          </cell>
          <cell r="C402">
            <v>0</v>
          </cell>
          <cell r="D402">
            <v>0</v>
          </cell>
          <cell r="E402">
            <v>0</v>
          </cell>
          <cell r="F402">
            <v>0</v>
          </cell>
          <cell r="G402">
            <v>0</v>
          </cell>
          <cell r="H402">
            <v>0</v>
          </cell>
          <cell r="I402">
            <v>0</v>
          </cell>
          <cell r="J402">
            <v>0</v>
          </cell>
          <cell r="K402">
            <v>0</v>
          </cell>
          <cell r="L402">
            <v>0</v>
          </cell>
          <cell r="M402">
            <v>0</v>
          </cell>
          <cell r="N402">
            <v>0</v>
          </cell>
        </row>
        <row r="403">
          <cell r="A403">
            <v>6970063000</v>
          </cell>
          <cell r="C403">
            <v>0</v>
          </cell>
          <cell r="D403">
            <v>0</v>
          </cell>
          <cell r="E403">
            <v>0</v>
          </cell>
          <cell r="F403">
            <v>0</v>
          </cell>
          <cell r="G403">
            <v>0</v>
          </cell>
          <cell r="H403">
            <v>0</v>
          </cell>
          <cell r="I403">
            <v>0</v>
          </cell>
          <cell r="J403">
            <v>0</v>
          </cell>
          <cell r="K403">
            <v>0</v>
          </cell>
          <cell r="L403">
            <v>0</v>
          </cell>
          <cell r="M403">
            <v>0</v>
          </cell>
          <cell r="N403">
            <v>0</v>
          </cell>
        </row>
        <row r="404">
          <cell r="A404">
            <v>6970064000</v>
          </cell>
          <cell r="C404">
            <v>0</v>
          </cell>
          <cell r="D404">
            <v>0</v>
          </cell>
          <cell r="E404">
            <v>0</v>
          </cell>
          <cell r="F404">
            <v>0</v>
          </cell>
          <cell r="G404">
            <v>0</v>
          </cell>
          <cell r="H404">
            <v>0</v>
          </cell>
          <cell r="I404">
            <v>0</v>
          </cell>
          <cell r="J404">
            <v>0</v>
          </cell>
          <cell r="K404">
            <v>0</v>
          </cell>
          <cell r="L404">
            <v>0</v>
          </cell>
          <cell r="M404">
            <v>0</v>
          </cell>
          <cell r="N404">
            <v>0</v>
          </cell>
        </row>
        <row r="405">
          <cell r="A405">
            <v>6970065000</v>
          </cell>
          <cell r="C405">
            <v>0</v>
          </cell>
          <cell r="D405">
            <v>0</v>
          </cell>
          <cell r="E405">
            <v>0</v>
          </cell>
          <cell r="F405">
            <v>0</v>
          </cell>
          <cell r="G405">
            <v>0</v>
          </cell>
          <cell r="H405">
            <v>0</v>
          </cell>
          <cell r="I405">
            <v>0</v>
          </cell>
          <cell r="J405">
            <v>0</v>
          </cell>
          <cell r="K405">
            <v>0</v>
          </cell>
          <cell r="L405">
            <v>0</v>
          </cell>
          <cell r="M405">
            <v>0</v>
          </cell>
          <cell r="N405">
            <v>0</v>
          </cell>
        </row>
        <row r="406">
          <cell r="A406">
            <v>6970066000</v>
          </cell>
          <cell r="C406">
            <v>0</v>
          </cell>
          <cell r="D406">
            <v>0</v>
          </cell>
          <cell r="E406">
            <v>0</v>
          </cell>
          <cell r="F406">
            <v>0</v>
          </cell>
          <cell r="G406">
            <v>0</v>
          </cell>
          <cell r="H406">
            <v>0</v>
          </cell>
          <cell r="I406">
            <v>0</v>
          </cell>
          <cell r="J406">
            <v>0</v>
          </cell>
          <cell r="K406">
            <v>0</v>
          </cell>
          <cell r="L406">
            <v>0</v>
          </cell>
          <cell r="M406">
            <v>0</v>
          </cell>
          <cell r="N406">
            <v>0</v>
          </cell>
        </row>
        <row r="407">
          <cell r="A407">
            <v>6970067000</v>
          </cell>
          <cell r="C407">
            <v>0</v>
          </cell>
          <cell r="D407">
            <v>0</v>
          </cell>
          <cell r="E407">
            <v>0</v>
          </cell>
          <cell r="F407">
            <v>0</v>
          </cell>
          <cell r="G407">
            <v>0</v>
          </cell>
          <cell r="H407">
            <v>0</v>
          </cell>
          <cell r="I407">
            <v>0</v>
          </cell>
          <cell r="J407">
            <v>0</v>
          </cell>
          <cell r="K407">
            <v>0</v>
          </cell>
          <cell r="L407">
            <v>0</v>
          </cell>
          <cell r="M407">
            <v>0</v>
          </cell>
          <cell r="N407">
            <v>0</v>
          </cell>
        </row>
        <row r="408">
          <cell r="A408">
            <v>6970068000</v>
          </cell>
          <cell r="C408">
            <v>0</v>
          </cell>
          <cell r="D408">
            <v>0</v>
          </cell>
          <cell r="E408">
            <v>0</v>
          </cell>
          <cell r="F408">
            <v>0</v>
          </cell>
          <cell r="G408">
            <v>0</v>
          </cell>
          <cell r="H408">
            <v>0</v>
          </cell>
          <cell r="I408">
            <v>0</v>
          </cell>
          <cell r="J408">
            <v>0</v>
          </cell>
          <cell r="K408">
            <v>0</v>
          </cell>
          <cell r="L408">
            <v>0</v>
          </cell>
          <cell r="M408">
            <v>0</v>
          </cell>
          <cell r="N408">
            <v>0</v>
          </cell>
        </row>
        <row r="409">
          <cell r="A409">
            <v>6970069000</v>
          </cell>
          <cell r="C409">
            <v>0</v>
          </cell>
          <cell r="D409">
            <v>0</v>
          </cell>
          <cell r="E409">
            <v>0</v>
          </cell>
          <cell r="F409">
            <v>0</v>
          </cell>
          <cell r="G409">
            <v>0</v>
          </cell>
          <cell r="H409">
            <v>0</v>
          </cell>
          <cell r="I409">
            <v>0</v>
          </cell>
          <cell r="J409">
            <v>0</v>
          </cell>
          <cell r="K409">
            <v>0</v>
          </cell>
          <cell r="L409">
            <v>0</v>
          </cell>
          <cell r="M409">
            <v>0</v>
          </cell>
          <cell r="N409">
            <v>0</v>
          </cell>
        </row>
        <row r="410">
          <cell r="A410">
            <v>6970071000</v>
          </cell>
          <cell r="C410">
            <v>10036.68</v>
          </cell>
          <cell r="D410">
            <v>0</v>
          </cell>
          <cell r="E410">
            <v>0</v>
          </cell>
          <cell r="F410">
            <v>0</v>
          </cell>
          <cell r="G410">
            <v>0</v>
          </cell>
          <cell r="H410">
            <v>0</v>
          </cell>
          <cell r="I410">
            <v>0</v>
          </cell>
          <cell r="J410">
            <v>0</v>
          </cell>
          <cell r="K410">
            <v>0</v>
          </cell>
          <cell r="L410">
            <v>0</v>
          </cell>
          <cell r="M410">
            <v>0</v>
          </cell>
          <cell r="N410">
            <v>0</v>
          </cell>
        </row>
        <row r="411">
          <cell r="A411">
            <v>6970072000</v>
          </cell>
          <cell r="C411">
            <v>0</v>
          </cell>
          <cell r="D411">
            <v>0</v>
          </cell>
          <cell r="E411">
            <v>0</v>
          </cell>
          <cell r="F411">
            <v>0</v>
          </cell>
          <cell r="G411">
            <v>0</v>
          </cell>
          <cell r="H411">
            <v>0</v>
          </cell>
          <cell r="I411">
            <v>0</v>
          </cell>
          <cell r="J411">
            <v>0</v>
          </cell>
          <cell r="K411">
            <v>0</v>
          </cell>
          <cell r="L411">
            <v>0</v>
          </cell>
          <cell r="M411">
            <v>0</v>
          </cell>
          <cell r="N411">
            <v>0</v>
          </cell>
        </row>
        <row r="412">
          <cell r="A412">
            <v>6970073000</v>
          </cell>
          <cell r="C412">
            <v>0</v>
          </cell>
          <cell r="D412">
            <v>0</v>
          </cell>
          <cell r="E412">
            <v>0</v>
          </cell>
          <cell r="F412">
            <v>0</v>
          </cell>
          <cell r="G412">
            <v>0</v>
          </cell>
          <cell r="H412">
            <v>0</v>
          </cell>
          <cell r="I412">
            <v>0</v>
          </cell>
          <cell r="J412">
            <v>0</v>
          </cell>
          <cell r="K412">
            <v>0</v>
          </cell>
          <cell r="L412">
            <v>0</v>
          </cell>
          <cell r="M412">
            <v>0</v>
          </cell>
          <cell r="N412">
            <v>0</v>
          </cell>
        </row>
        <row r="413">
          <cell r="A413">
            <v>6970074000</v>
          </cell>
          <cell r="C413">
            <v>0</v>
          </cell>
          <cell r="D413">
            <v>0</v>
          </cell>
          <cell r="E413">
            <v>0</v>
          </cell>
          <cell r="F413">
            <v>0</v>
          </cell>
          <cell r="G413">
            <v>0</v>
          </cell>
          <cell r="H413">
            <v>0</v>
          </cell>
          <cell r="I413">
            <v>0</v>
          </cell>
          <cell r="J413">
            <v>0</v>
          </cell>
          <cell r="K413">
            <v>0</v>
          </cell>
          <cell r="L413">
            <v>0</v>
          </cell>
          <cell r="M413">
            <v>0</v>
          </cell>
          <cell r="N413">
            <v>0</v>
          </cell>
        </row>
        <row r="414">
          <cell r="A414">
            <v>6970075000</v>
          </cell>
          <cell r="C414">
            <v>0</v>
          </cell>
          <cell r="D414">
            <v>0</v>
          </cell>
          <cell r="E414">
            <v>0</v>
          </cell>
          <cell r="F414">
            <v>0</v>
          </cell>
          <cell r="G414">
            <v>0</v>
          </cell>
          <cell r="H414">
            <v>0</v>
          </cell>
          <cell r="I414">
            <v>0</v>
          </cell>
          <cell r="J414">
            <v>0</v>
          </cell>
          <cell r="K414">
            <v>0</v>
          </cell>
          <cell r="L414">
            <v>0</v>
          </cell>
          <cell r="M414">
            <v>0</v>
          </cell>
          <cell r="N414">
            <v>0</v>
          </cell>
        </row>
        <row r="415">
          <cell r="A415">
            <v>6970076000</v>
          </cell>
          <cell r="C415">
            <v>0</v>
          </cell>
          <cell r="D415">
            <v>0</v>
          </cell>
          <cell r="E415">
            <v>0</v>
          </cell>
          <cell r="F415">
            <v>0</v>
          </cell>
          <cell r="G415">
            <v>0</v>
          </cell>
          <cell r="H415">
            <v>0</v>
          </cell>
          <cell r="I415">
            <v>0</v>
          </cell>
          <cell r="J415">
            <v>0</v>
          </cell>
          <cell r="K415">
            <v>0</v>
          </cell>
          <cell r="L415">
            <v>0</v>
          </cell>
          <cell r="M415">
            <v>0</v>
          </cell>
          <cell r="N415">
            <v>0</v>
          </cell>
        </row>
        <row r="416">
          <cell r="A416">
            <v>6970078000</v>
          </cell>
          <cell r="C416">
            <v>0</v>
          </cell>
          <cell r="D416">
            <v>0</v>
          </cell>
          <cell r="E416">
            <v>0</v>
          </cell>
          <cell r="F416">
            <v>0</v>
          </cell>
          <cell r="G416">
            <v>0</v>
          </cell>
          <cell r="H416">
            <v>0</v>
          </cell>
          <cell r="I416">
            <v>0</v>
          </cell>
          <cell r="J416">
            <v>0</v>
          </cell>
          <cell r="K416">
            <v>0</v>
          </cell>
          <cell r="L416">
            <v>0</v>
          </cell>
          <cell r="M416">
            <v>0</v>
          </cell>
          <cell r="N416">
            <v>0</v>
          </cell>
        </row>
        <row r="417">
          <cell r="A417">
            <v>6970079000</v>
          </cell>
          <cell r="C417">
            <v>0</v>
          </cell>
          <cell r="D417">
            <v>0</v>
          </cell>
          <cell r="E417">
            <v>0</v>
          </cell>
          <cell r="F417">
            <v>0</v>
          </cell>
          <cell r="G417">
            <v>0</v>
          </cell>
          <cell r="H417">
            <v>0</v>
          </cell>
          <cell r="I417">
            <v>0</v>
          </cell>
          <cell r="J417">
            <v>0</v>
          </cell>
          <cell r="K417">
            <v>0</v>
          </cell>
          <cell r="L417">
            <v>0</v>
          </cell>
          <cell r="M417">
            <v>0</v>
          </cell>
          <cell r="N417">
            <v>0</v>
          </cell>
        </row>
        <row r="418">
          <cell r="A418">
            <v>6981001000</v>
          </cell>
          <cell r="C418">
            <v>0</v>
          </cell>
          <cell r="D418">
            <v>0</v>
          </cell>
          <cell r="E418">
            <v>0</v>
          </cell>
          <cell r="F418">
            <v>0</v>
          </cell>
          <cell r="G418">
            <v>0</v>
          </cell>
          <cell r="H418">
            <v>0</v>
          </cell>
          <cell r="I418">
            <v>0</v>
          </cell>
          <cell r="J418">
            <v>0</v>
          </cell>
          <cell r="K418">
            <v>0</v>
          </cell>
          <cell r="L418">
            <v>0</v>
          </cell>
          <cell r="M418">
            <v>0</v>
          </cell>
          <cell r="N418">
            <v>0</v>
          </cell>
        </row>
        <row r="419">
          <cell r="A419">
            <v>6982001000</v>
          </cell>
          <cell r="C419">
            <v>0</v>
          </cell>
          <cell r="D419">
            <v>0</v>
          </cell>
          <cell r="E419">
            <v>0</v>
          </cell>
          <cell r="F419">
            <v>0</v>
          </cell>
          <cell r="G419">
            <v>0</v>
          </cell>
          <cell r="H419">
            <v>0</v>
          </cell>
          <cell r="I419">
            <v>0</v>
          </cell>
          <cell r="J419">
            <v>0</v>
          </cell>
          <cell r="K419">
            <v>0</v>
          </cell>
          <cell r="L419">
            <v>0</v>
          </cell>
          <cell r="M419">
            <v>0</v>
          </cell>
          <cell r="N419">
            <v>0</v>
          </cell>
        </row>
        <row r="420">
          <cell r="A420">
            <v>6984001000</v>
          </cell>
          <cell r="C420">
            <v>0</v>
          </cell>
          <cell r="D420">
            <v>0</v>
          </cell>
          <cell r="E420">
            <v>0</v>
          </cell>
          <cell r="F420">
            <v>0</v>
          </cell>
          <cell r="G420">
            <v>0</v>
          </cell>
          <cell r="H420">
            <v>0</v>
          </cell>
          <cell r="I420">
            <v>0</v>
          </cell>
          <cell r="J420">
            <v>0</v>
          </cell>
          <cell r="K420">
            <v>0</v>
          </cell>
          <cell r="L420">
            <v>0</v>
          </cell>
          <cell r="M420">
            <v>0</v>
          </cell>
          <cell r="N420">
            <v>0</v>
          </cell>
        </row>
        <row r="421">
          <cell r="A421">
            <v>6985001000</v>
          </cell>
          <cell r="C421">
            <v>0</v>
          </cell>
          <cell r="D421">
            <v>0</v>
          </cell>
          <cell r="E421">
            <v>0</v>
          </cell>
          <cell r="F421">
            <v>0</v>
          </cell>
          <cell r="G421">
            <v>0</v>
          </cell>
          <cell r="H421">
            <v>0</v>
          </cell>
          <cell r="I421">
            <v>0</v>
          </cell>
          <cell r="J421">
            <v>0</v>
          </cell>
          <cell r="K421">
            <v>0</v>
          </cell>
          <cell r="L421">
            <v>0</v>
          </cell>
          <cell r="M421">
            <v>0</v>
          </cell>
          <cell r="N421">
            <v>0</v>
          </cell>
        </row>
        <row r="422">
          <cell r="A422">
            <v>6988001000</v>
          </cell>
          <cell r="C422">
            <v>0</v>
          </cell>
          <cell r="D422">
            <v>0</v>
          </cell>
          <cell r="E422">
            <v>0</v>
          </cell>
          <cell r="F422">
            <v>0</v>
          </cell>
          <cell r="G422">
            <v>0</v>
          </cell>
          <cell r="H422">
            <v>0</v>
          </cell>
          <cell r="I422">
            <v>0</v>
          </cell>
          <cell r="J422">
            <v>0</v>
          </cell>
          <cell r="K422">
            <v>0</v>
          </cell>
          <cell r="L422">
            <v>0</v>
          </cell>
          <cell r="M422">
            <v>0</v>
          </cell>
          <cell r="N422">
            <v>0</v>
          </cell>
        </row>
        <row r="423">
          <cell r="A423">
            <v>6988004000</v>
          </cell>
          <cell r="C423">
            <v>0</v>
          </cell>
          <cell r="D423">
            <v>0</v>
          </cell>
          <cell r="E423">
            <v>0</v>
          </cell>
          <cell r="F423">
            <v>0</v>
          </cell>
          <cell r="G423">
            <v>0</v>
          </cell>
          <cell r="H423">
            <v>0</v>
          </cell>
          <cell r="I423">
            <v>0</v>
          </cell>
          <cell r="J423">
            <v>0</v>
          </cell>
          <cell r="K423">
            <v>0</v>
          </cell>
          <cell r="L423">
            <v>0</v>
          </cell>
          <cell r="M423">
            <v>0</v>
          </cell>
          <cell r="N423">
            <v>0</v>
          </cell>
        </row>
        <row r="424">
          <cell r="A424">
            <v>6988006000</v>
          </cell>
          <cell r="C424">
            <v>0</v>
          </cell>
          <cell r="D424">
            <v>0</v>
          </cell>
          <cell r="E424">
            <v>0</v>
          </cell>
          <cell r="F424">
            <v>0</v>
          </cell>
          <cell r="G424">
            <v>0</v>
          </cell>
          <cell r="H424">
            <v>0</v>
          </cell>
          <cell r="I424">
            <v>0</v>
          </cell>
          <cell r="J424">
            <v>0</v>
          </cell>
          <cell r="K424">
            <v>0</v>
          </cell>
          <cell r="L424">
            <v>0</v>
          </cell>
          <cell r="M424">
            <v>0</v>
          </cell>
          <cell r="N424">
            <v>0</v>
          </cell>
        </row>
        <row r="425">
          <cell r="A425">
            <v>6988007000</v>
          </cell>
          <cell r="C425">
            <v>0</v>
          </cell>
          <cell r="D425">
            <v>0</v>
          </cell>
          <cell r="E425">
            <v>0</v>
          </cell>
          <cell r="F425">
            <v>0</v>
          </cell>
          <cell r="G425">
            <v>0</v>
          </cell>
          <cell r="H425">
            <v>0</v>
          </cell>
          <cell r="I425">
            <v>0</v>
          </cell>
          <cell r="J425">
            <v>0</v>
          </cell>
          <cell r="K425">
            <v>0</v>
          </cell>
          <cell r="L425">
            <v>0</v>
          </cell>
          <cell r="M425">
            <v>0</v>
          </cell>
          <cell r="N425">
            <v>0</v>
          </cell>
        </row>
        <row r="426">
          <cell r="A426">
            <v>6988009000</v>
          </cell>
          <cell r="C426">
            <v>3000</v>
          </cell>
          <cell r="D426">
            <v>13204.16</v>
          </cell>
          <cell r="E426">
            <v>62088.599999999889</v>
          </cell>
          <cell r="F426">
            <v>0</v>
          </cell>
          <cell r="G426">
            <v>0</v>
          </cell>
          <cell r="H426">
            <v>0</v>
          </cell>
          <cell r="I426">
            <v>0</v>
          </cell>
          <cell r="J426">
            <v>0</v>
          </cell>
          <cell r="K426">
            <v>0</v>
          </cell>
          <cell r="L426">
            <v>0</v>
          </cell>
          <cell r="M426">
            <v>0</v>
          </cell>
          <cell r="N426">
            <v>0</v>
          </cell>
        </row>
        <row r="427">
          <cell r="A427">
            <v>6988010000</v>
          </cell>
          <cell r="C427">
            <v>0</v>
          </cell>
          <cell r="D427">
            <v>0</v>
          </cell>
          <cell r="E427">
            <v>0</v>
          </cell>
          <cell r="F427">
            <v>0</v>
          </cell>
          <cell r="G427">
            <v>0</v>
          </cell>
          <cell r="H427">
            <v>0</v>
          </cell>
          <cell r="I427">
            <v>0</v>
          </cell>
          <cell r="J427">
            <v>0</v>
          </cell>
          <cell r="K427">
            <v>0</v>
          </cell>
          <cell r="L427">
            <v>0</v>
          </cell>
          <cell r="M427">
            <v>0</v>
          </cell>
          <cell r="N427">
            <v>0</v>
          </cell>
        </row>
        <row r="428">
          <cell r="A428">
            <v>6988098000</v>
          </cell>
          <cell r="C428">
            <v>0</v>
          </cell>
          <cell r="D428">
            <v>0</v>
          </cell>
          <cell r="E428">
            <v>0</v>
          </cell>
          <cell r="F428">
            <v>0</v>
          </cell>
          <cell r="G428">
            <v>0</v>
          </cell>
          <cell r="H428">
            <v>0</v>
          </cell>
          <cell r="I428">
            <v>0</v>
          </cell>
          <cell r="J428">
            <v>0</v>
          </cell>
          <cell r="K428">
            <v>0</v>
          </cell>
          <cell r="L428">
            <v>0</v>
          </cell>
          <cell r="M428">
            <v>0</v>
          </cell>
          <cell r="N428">
            <v>0</v>
          </cell>
        </row>
        <row r="429">
          <cell r="A429">
            <v>6988099000</v>
          </cell>
          <cell r="C429">
            <v>0</v>
          </cell>
          <cell r="D429">
            <v>0</v>
          </cell>
          <cell r="E429">
            <v>0</v>
          </cell>
          <cell r="F429">
            <v>0</v>
          </cell>
          <cell r="G429">
            <v>0</v>
          </cell>
          <cell r="H429">
            <v>0</v>
          </cell>
          <cell r="I429">
            <v>0</v>
          </cell>
          <cell r="J429">
            <v>0</v>
          </cell>
          <cell r="K429">
            <v>0</v>
          </cell>
          <cell r="L429">
            <v>0</v>
          </cell>
          <cell r="M429">
            <v>0</v>
          </cell>
          <cell r="N429">
            <v>0</v>
          </cell>
        </row>
        <row r="430">
          <cell r="A430">
            <v>7100000001</v>
          </cell>
          <cell r="C430">
            <v>0</v>
          </cell>
          <cell r="D430">
            <v>0</v>
          </cell>
          <cell r="E430">
            <v>0</v>
          </cell>
          <cell r="F430">
            <v>0</v>
          </cell>
          <cell r="G430">
            <v>0</v>
          </cell>
          <cell r="H430">
            <v>0</v>
          </cell>
          <cell r="I430">
            <v>0</v>
          </cell>
          <cell r="J430">
            <v>0</v>
          </cell>
          <cell r="K430">
            <v>0</v>
          </cell>
          <cell r="L430">
            <v>0</v>
          </cell>
          <cell r="M430">
            <v>0</v>
          </cell>
          <cell r="N430">
            <v>0</v>
          </cell>
        </row>
        <row r="431">
          <cell r="A431">
            <v>7120017000</v>
          </cell>
          <cell r="C431">
            <v>-322814.37</v>
          </cell>
          <cell r="D431">
            <v>-348663.77</v>
          </cell>
          <cell r="E431">
            <v>-425097.51999998989</v>
          </cell>
          <cell r="F431">
            <v>0</v>
          </cell>
          <cell r="G431">
            <v>0</v>
          </cell>
          <cell r="H431">
            <v>0</v>
          </cell>
          <cell r="I431">
            <v>0</v>
          </cell>
          <cell r="J431">
            <v>0</v>
          </cell>
          <cell r="K431">
            <v>0</v>
          </cell>
          <cell r="L431">
            <v>0</v>
          </cell>
          <cell r="M431">
            <v>0</v>
          </cell>
          <cell r="N431">
            <v>0</v>
          </cell>
        </row>
        <row r="432">
          <cell r="A432">
            <v>7120053000</v>
          </cell>
          <cell r="C432">
            <v>0</v>
          </cell>
          <cell r="D432">
            <v>0</v>
          </cell>
          <cell r="E432">
            <v>-6226864</v>
          </cell>
          <cell r="F432">
            <v>0</v>
          </cell>
          <cell r="G432">
            <v>0</v>
          </cell>
          <cell r="H432">
            <v>0</v>
          </cell>
          <cell r="I432">
            <v>0</v>
          </cell>
          <cell r="J432">
            <v>0</v>
          </cell>
          <cell r="K432">
            <v>0</v>
          </cell>
          <cell r="L432">
            <v>0</v>
          </cell>
          <cell r="M432">
            <v>0</v>
          </cell>
          <cell r="N432">
            <v>0</v>
          </cell>
        </row>
        <row r="433">
          <cell r="A433">
            <v>7120054000</v>
          </cell>
          <cell r="C433">
            <v>-8776994.3000000007</v>
          </cell>
          <cell r="D433">
            <v>-6654308.7299998999</v>
          </cell>
          <cell r="E433">
            <v>-9304705.2000000998</v>
          </cell>
          <cell r="F433">
            <v>0</v>
          </cell>
          <cell r="G433">
            <v>0</v>
          </cell>
          <cell r="H433">
            <v>0</v>
          </cell>
          <cell r="I433">
            <v>0</v>
          </cell>
          <cell r="J433">
            <v>0</v>
          </cell>
          <cell r="K433">
            <v>0</v>
          </cell>
          <cell r="L433">
            <v>0</v>
          </cell>
          <cell r="M433">
            <v>0</v>
          </cell>
          <cell r="N433">
            <v>0</v>
          </cell>
        </row>
        <row r="434">
          <cell r="A434">
            <v>7120055000</v>
          </cell>
          <cell r="C434">
            <v>0</v>
          </cell>
          <cell r="D434">
            <v>0</v>
          </cell>
          <cell r="E434">
            <v>0</v>
          </cell>
          <cell r="F434">
            <v>0</v>
          </cell>
          <cell r="G434">
            <v>0</v>
          </cell>
          <cell r="H434">
            <v>0</v>
          </cell>
          <cell r="I434">
            <v>0</v>
          </cell>
          <cell r="J434">
            <v>0</v>
          </cell>
          <cell r="K434">
            <v>0</v>
          </cell>
          <cell r="L434">
            <v>0</v>
          </cell>
          <cell r="M434">
            <v>0</v>
          </cell>
          <cell r="N434">
            <v>0</v>
          </cell>
        </row>
        <row r="435">
          <cell r="A435">
            <v>7120055001</v>
          </cell>
          <cell r="C435">
            <v>0</v>
          </cell>
          <cell r="D435">
            <v>0</v>
          </cell>
          <cell r="E435">
            <v>0</v>
          </cell>
          <cell r="F435">
            <v>0</v>
          </cell>
          <cell r="G435">
            <v>0</v>
          </cell>
          <cell r="H435">
            <v>0</v>
          </cell>
          <cell r="I435">
            <v>0</v>
          </cell>
          <cell r="J435">
            <v>0</v>
          </cell>
          <cell r="K435">
            <v>0</v>
          </cell>
          <cell r="L435">
            <v>0</v>
          </cell>
          <cell r="M435">
            <v>0</v>
          </cell>
          <cell r="N435">
            <v>0</v>
          </cell>
        </row>
        <row r="436">
          <cell r="A436">
            <v>7120055002</v>
          </cell>
          <cell r="C436">
            <v>0</v>
          </cell>
          <cell r="D436">
            <v>-10674271.66</v>
          </cell>
          <cell r="E436">
            <v>858298.65000000969</v>
          </cell>
          <cell r="F436">
            <v>0</v>
          </cell>
          <cell r="G436">
            <v>0</v>
          </cell>
          <cell r="H436">
            <v>0</v>
          </cell>
          <cell r="I436">
            <v>0</v>
          </cell>
          <cell r="J436">
            <v>0</v>
          </cell>
          <cell r="K436">
            <v>0</v>
          </cell>
          <cell r="L436">
            <v>0</v>
          </cell>
          <cell r="M436">
            <v>0</v>
          </cell>
          <cell r="N436">
            <v>0</v>
          </cell>
        </row>
        <row r="437">
          <cell r="A437">
            <v>7120056000</v>
          </cell>
          <cell r="C437">
            <v>0</v>
          </cell>
          <cell r="D437">
            <v>0</v>
          </cell>
          <cell r="E437">
            <v>0</v>
          </cell>
          <cell r="F437">
            <v>0</v>
          </cell>
          <cell r="G437">
            <v>0</v>
          </cell>
          <cell r="H437">
            <v>0</v>
          </cell>
          <cell r="I437">
            <v>0</v>
          </cell>
          <cell r="J437">
            <v>0</v>
          </cell>
          <cell r="K437">
            <v>0</v>
          </cell>
          <cell r="L437">
            <v>0</v>
          </cell>
          <cell r="M437">
            <v>0</v>
          </cell>
          <cell r="N437">
            <v>0</v>
          </cell>
        </row>
        <row r="438">
          <cell r="A438">
            <v>7120085000</v>
          </cell>
          <cell r="C438">
            <v>-150508478.75</v>
          </cell>
          <cell r="D438">
            <v>-150508478.75</v>
          </cell>
          <cell r="E438">
            <v>-150508478.75</v>
          </cell>
          <cell r="F438">
            <v>0</v>
          </cell>
          <cell r="G438">
            <v>0</v>
          </cell>
          <cell r="H438">
            <v>0</v>
          </cell>
          <cell r="I438">
            <v>0</v>
          </cell>
          <cell r="J438">
            <v>0</v>
          </cell>
          <cell r="K438">
            <v>0</v>
          </cell>
          <cell r="L438">
            <v>0</v>
          </cell>
          <cell r="M438">
            <v>0</v>
          </cell>
          <cell r="N438">
            <v>0</v>
          </cell>
        </row>
        <row r="439">
          <cell r="A439">
            <v>7120085001</v>
          </cell>
          <cell r="C439">
            <v>-69308869</v>
          </cell>
          <cell r="D439">
            <v>-60489628</v>
          </cell>
          <cell r="E439">
            <v>-54586525</v>
          </cell>
          <cell r="F439">
            <v>0</v>
          </cell>
          <cell r="G439">
            <v>0</v>
          </cell>
          <cell r="H439">
            <v>0</v>
          </cell>
          <cell r="I439">
            <v>0</v>
          </cell>
          <cell r="J439">
            <v>0</v>
          </cell>
          <cell r="K439">
            <v>0</v>
          </cell>
          <cell r="L439">
            <v>0</v>
          </cell>
          <cell r="M439">
            <v>0</v>
          </cell>
          <cell r="N439">
            <v>0</v>
          </cell>
        </row>
        <row r="440">
          <cell r="A440">
            <v>7120085002</v>
          </cell>
          <cell r="C440">
            <v>-43733904.399999902</v>
          </cell>
          <cell r="D440">
            <v>-45868111.870000005</v>
          </cell>
          <cell r="E440">
            <v>-80059470.739999101</v>
          </cell>
          <cell r="F440">
            <v>0</v>
          </cell>
          <cell r="G440">
            <v>0</v>
          </cell>
          <cell r="H440">
            <v>0</v>
          </cell>
          <cell r="I440">
            <v>0</v>
          </cell>
          <cell r="J440">
            <v>0</v>
          </cell>
          <cell r="K440">
            <v>0</v>
          </cell>
          <cell r="L440">
            <v>0</v>
          </cell>
          <cell r="M440">
            <v>0</v>
          </cell>
          <cell r="N440">
            <v>0</v>
          </cell>
        </row>
        <row r="441">
          <cell r="A441">
            <v>7120085003</v>
          </cell>
          <cell r="C441">
            <v>0</v>
          </cell>
          <cell r="D441">
            <v>0</v>
          </cell>
          <cell r="E441">
            <v>0</v>
          </cell>
          <cell r="F441">
            <v>0</v>
          </cell>
          <cell r="G441">
            <v>0</v>
          </cell>
          <cell r="H441">
            <v>0</v>
          </cell>
          <cell r="I441">
            <v>0</v>
          </cell>
          <cell r="J441">
            <v>0</v>
          </cell>
          <cell r="K441">
            <v>0</v>
          </cell>
          <cell r="L441">
            <v>0</v>
          </cell>
          <cell r="M441">
            <v>0</v>
          </cell>
          <cell r="N441">
            <v>0</v>
          </cell>
        </row>
        <row r="442">
          <cell r="A442">
            <v>7120085004</v>
          </cell>
          <cell r="C442">
            <v>0</v>
          </cell>
          <cell r="D442">
            <v>0</v>
          </cell>
          <cell r="E442">
            <v>0</v>
          </cell>
          <cell r="F442">
            <v>0</v>
          </cell>
          <cell r="G442">
            <v>0</v>
          </cell>
          <cell r="H442">
            <v>0</v>
          </cell>
          <cell r="I442">
            <v>0</v>
          </cell>
          <cell r="J442">
            <v>0</v>
          </cell>
          <cell r="K442">
            <v>0</v>
          </cell>
          <cell r="L442">
            <v>0</v>
          </cell>
          <cell r="M442">
            <v>0</v>
          </cell>
          <cell r="N442">
            <v>0</v>
          </cell>
        </row>
        <row r="443">
          <cell r="A443">
            <v>7120085005</v>
          </cell>
          <cell r="C443">
            <v>0</v>
          </cell>
          <cell r="D443">
            <v>0</v>
          </cell>
          <cell r="E443">
            <v>0</v>
          </cell>
          <cell r="F443">
            <v>0</v>
          </cell>
          <cell r="G443">
            <v>0</v>
          </cell>
          <cell r="H443">
            <v>0</v>
          </cell>
          <cell r="I443">
            <v>0</v>
          </cell>
          <cell r="J443">
            <v>0</v>
          </cell>
          <cell r="K443">
            <v>0</v>
          </cell>
          <cell r="L443">
            <v>0</v>
          </cell>
          <cell r="M443">
            <v>0</v>
          </cell>
          <cell r="N443">
            <v>0</v>
          </cell>
        </row>
        <row r="444">
          <cell r="A444">
            <v>7120085006</v>
          </cell>
          <cell r="C444">
            <v>0</v>
          </cell>
          <cell r="D444">
            <v>0</v>
          </cell>
          <cell r="E444">
            <v>0</v>
          </cell>
          <cell r="F444">
            <v>0</v>
          </cell>
          <cell r="G444">
            <v>0</v>
          </cell>
          <cell r="H444">
            <v>0</v>
          </cell>
          <cell r="I444">
            <v>0</v>
          </cell>
          <cell r="J444">
            <v>0</v>
          </cell>
          <cell r="K444">
            <v>0</v>
          </cell>
          <cell r="L444">
            <v>0</v>
          </cell>
          <cell r="M444">
            <v>0</v>
          </cell>
          <cell r="N444">
            <v>0</v>
          </cell>
        </row>
        <row r="445">
          <cell r="A445">
            <v>7120085007</v>
          </cell>
          <cell r="C445">
            <v>0</v>
          </cell>
          <cell r="D445">
            <v>0</v>
          </cell>
          <cell r="E445">
            <v>0</v>
          </cell>
          <cell r="F445">
            <v>0</v>
          </cell>
          <cell r="G445">
            <v>0</v>
          </cell>
          <cell r="H445">
            <v>0</v>
          </cell>
          <cell r="I445">
            <v>0</v>
          </cell>
          <cell r="J445">
            <v>0</v>
          </cell>
          <cell r="K445">
            <v>0</v>
          </cell>
          <cell r="L445">
            <v>0</v>
          </cell>
          <cell r="M445">
            <v>0</v>
          </cell>
          <cell r="N445">
            <v>0</v>
          </cell>
        </row>
        <row r="446">
          <cell r="A446">
            <v>7120085008</v>
          </cell>
          <cell r="C446">
            <v>-12138720</v>
          </cell>
          <cell r="D446">
            <v>-11872800</v>
          </cell>
          <cell r="E446">
            <v>-1670500</v>
          </cell>
          <cell r="F446">
            <v>0</v>
          </cell>
          <cell r="G446">
            <v>0</v>
          </cell>
          <cell r="H446">
            <v>0</v>
          </cell>
          <cell r="I446">
            <v>0</v>
          </cell>
          <cell r="J446">
            <v>0</v>
          </cell>
          <cell r="K446">
            <v>0</v>
          </cell>
          <cell r="L446">
            <v>0</v>
          </cell>
          <cell r="M446">
            <v>0</v>
          </cell>
          <cell r="N446">
            <v>0</v>
          </cell>
        </row>
        <row r="447">
          <cell r="A447">
            <v>7120085009</v>
          </cell>
          <cell r="C447">
            <v>0</v>
          </cell>
          <cell r="D447">
            <v>0</v>
          </cell>
          <cell r="E447">
            <v>0</v>
          </cell>
          <cell r="F447">
            <v>0</v>
          </cell>
          <cell r="G447">
            <v>0</v>
          </cell>
          <cell r="H447">
            <v>0</v>
          </cell>
          <cell r="I447">
            <v>0</v>
          </cell>
          <cell r="J447">
            <v>0</v>
          </cell>
          <cell r="K447">
            <v>0</v>
          </cell>
          <cell r="L447">
            <v>0</v>
          </cell>
          <cell r="M447">
            <v>0</v>
          </cell>
          <cell r="N447">
            <v>0</v>
          </cell>
        </row>
        <row r="448">
          <cell r="A448">
            <v>7120085010</v>
          </cell>
          <cell r="C448">
            <v>15223093.359999901</v>
          </cell>
          <cell r="D448">
            <v>15223093.390000099</v>
          </cell>
          <cell r="E448">
            <v>15223093.390000001</v>
          </cell>
          <cell r="F448">
            <v>0</v>
          </cell>
          <cell r="G448">
            <v>0</v>
          </cell>
          <cell r="H448">
            <v>0</v>
          </cell>
          <cell r="I448">
            <v>0</v>
          </cell>
          <cell r="J448">
            <v>0</v>
          </cell>
          <cell r="K448">
            <v>0</v>
          </cell>
          <cell r="L448">
            <v>0</v>
          </cell>
          <cell r="M448">
            <v>0</v>
          </cell>
          <cell r="N448">
            <v>0</v>
          </cell>
        </row>
        <row r="449">
          <cell r="A449">
            <v>7120085011</v>
          </cell>
          <cell r="C449">
            <v>-227676.87</v>
          </cell>
          <cell r="D449">
            <v>-227676.83000000002</v>
          </cell>
          <cell r="E449">
            <v>-227676.83000000002</v>
          </cell>
          <cell r="F449">
            <v>0</v>
          </cell>
          <cell r="G449">
            <v>0</v>
          </cell>
          <cell r="H449">
            <v>0</v>
          </cell>
          <cell r="I449">
            <v>0</v>
          </cell>
          <cell r="J449">
            <v>0</v>
          </cell>
          <cell r="K449">
            <v>0</v>
          </cell>
          <cell r="L449">
            <v>0</v>
          </cell>
          <cell r="M449">
            <v>0</v>
          </cell>
          <cell r="N449">
            <v>0</v>
          </cell>
        </row>
        <row r="450">
          <cell r="A450">
            <v>7120085012</v>
          </cell>
          <cell r="C450">
            <v>0</v>
          </cell>
          <cell r="D450">
            <v>0</v>
          </cell>
          <cell r="E450">
            <v>0</v>
          </cell>
          <cell r="F450">
            <v>0</v>
          </cell>
          <cell r="G450">
            <v>0</v>
          </cell>
          <cell r="H450">
            <v>0</v>
          </cell>
          <cell r="I450">
            <v>0</v>
          </cell>
          <cell r="J450">
            <v>0</v>
          </cell>
          <cell r="K450">
            <v>0</v>
          </cell>
          <cell r="L450">
            <v>0</v>
          </cell>
          <cell r="M450">
            <v>0</v>
          </cell>
          <cell r="N450">
            <v>0</v>
          </cell>
        </row>
        <row r="451">
          <cell r="A451">
            <v>7120085013</v>
          </cell>
          <cell r="C451">
            <v>0</v>
          </cell>
          <cell r="D451">
            <v>0</v>
          </cell>
          <cell r="E451">
            <v>0</v>
          </cell>
          <cell r="F451">
            <v>0</v>
          </cell>
          <cell r="G451">
            <v>0</v>
          </cell>
          <cell r="H451">
            <v>0</v>
          </cell>
          <cell r="I451">
            <v>0</v>
          </cell>
          <cell r="J451">
            <v>0</v>
          </cell>
          <cell r="K451">
            <v>0</v>
          </cell>
          <cell r="L451">
            <v>0</v>
          </cell>
          <cell r="M451">
            <v>0</v>
          </cell>
          <cell r="N451">
            <v>0</v>
          </cell>
        </row>
        <row r="452">
          <cell r="A452">
            <v>7120085014</v>
          </cell>
          <cell r="C452">
            <v>0</v>
          </cell>
          <cell r="D452">
            <v>0</v>
          </cell>
          <cell r="E452">
            <v>0</v>
          </cell>
          <cell r="F452">
            <v>0</v>
          </cell>
          <cell r="G452">
            <v>0</v>
          </cell>
          <cell r="H452">
            <v>0</v>
          </cell>
          <cell r="I452">
            <v>0</v>
          </cell>
          <cell r="J452">
            <v>0</v>
          </cell>
          <cell r="K452">
            <v>0</v>
          </cell>
          <cell r="L452">
            <v>0</v>
          </cell>
          <cell r="M452">
            <v>0</v>
          </cell>
          <cell r="N452">
            <v>0</v>
          </cell>
        </row>
        <row r="453">
          <cell r="A453">
            <v>7120085015</v>
          </cell>
          <cell r="C453">
            <v>0</v>
          </cell>
          <cell r="D453">
            <v>0</v>
          </cell>
          <cell r="E453">
            <v>0</v>
          </cell>
          <cell r="F453">
            <v>0</v>
          </cell>
          <cell r="G453">
            <v>0</v>
          </cell>
          <cell r="H453">
            <v>0</v>
          </cell>
          <cell r="I453">
            <v>0</v>
          </cell>
          <cell r="J453">
            <v>0</v>
          </cell>
          <cell r="K453">
            <v>0</v>
          </cell>
          <cell r="L453">
            <v>0</v>
          </cell>
          <cell r="M453">
            <v>0</v>
          </cell>
          <cell r="N453">
            <v>0</v>
          </cell>
        </row>
        <row r="454">
          <cell r="A454">
            <v>7120085016</v>
          </cell>
          <cell r="C454">
            <v>0</v>
          </cell>
          <cell r="D454">
            <v>0</v>
          </cell>
          <cell r="E454">
            <v>0</v>
          </cell>
          <cell r="F454">
            <v>0</v>
          </cell>
          <cell r="G454">
            <v>0</v>
          </cell>
          <cell r="H454">
            <v>0</v>
          </cell>
          <cell r="I454">
            <v>0</v>
          </cell>
          <cell r="J454">
            <v>0</v>
          </cell>
          <cell r="K454">
            <v>0</v>
          </cell>
          <cell r="L454">
            <v>0</v>
          </cell>
          <cell r="M454">
            <v>0</v>
          </cell>
          <cell r="N454">
            <v>0</v>
          </cell>
        </row>
        <row r="455">
          <cell r="A455">
            <v>7120085017</v>
          </cell>
          <cell r="C455">
            <v>0</v>
          </cell>
          <cell r="D455">
            <v>0</v>
          </cell>
          <cell r="E455">
            <v>0</v>
          </cell>
          <cell r="F455">
            <v>0</v>
          </cell>
          <cell r="G455">
            <v>0</v>
          </cell>
          <cell r="H455">
            <v>0</v>
          </cell>
          <cell r="I455">
            <v>0</v>
          </cell>
          <cell r="J455">
            <v>0</v>
          </cell>
          <cell r="K455">
            <v>0</v>
          </cell>
          <cell r="L455">
            <v>0</v>
          </cell>
          <cell r="M455">
            <v>0</v>
          </cell>
          <cell r="N455">
            <v>0</v>
          </cell>
        </row>
        <row r="456">
          <cell r="A456">
            <v>7120085018</v>
          </cell>
          <cell r="C456">
            <v>0</v>
          </cell>
          <cell r="D456">
            <v>0</v>
          </cell>
          <cell r="E456">
            <v>0</v>
          </cell>
          <cell r="F456">
            <v>0</v>
          </cell>
          <cell r="G456">
            <v>0</v>
          </cell>
          <cell r="H456">
            <v>0</v>
          </cell>
          <cell r="I456">
            <v>0</v>
          </cell>
          <cell r="J456">
            <v>0</v>
          </cell>
          <cell r="K456">
            <v>0</v>
          </cell>
          <cell r="L456">
            <v>0</v>
          </cell>
          <cell r="M456">
            <v>0</v>
          </cell>
          <cell r="N456">
            <v>0</v>
          </cell>
        </row>
        <row r="457">
          <cell r="A457">
            <v>7120085019</v>
          </cell>
          <cell r="C457">
            <v>0</v>
          </cell>
          <cell r="D457">
            <v>0</v>
          </cell>
          <cell r="E457">
            <v>0</v>
          </cell>
          <cell r="F457">
            <v>0</v>
          </cell>
          <cell r="G457">
            <v>0</v>
          </cell>
          <cell r="H457">
            <v>0</v>
          </cell>
          <cell r="I457">
            <v>0</v>
          </cell>
          <cell r="J457">
            <v>0</v>
          </cell>
          <cell r="K457">
            <v>0</v>
          </cell>
          <cell r="L457">
            <v>0</v>
          </cell>
          <cell r="M457">
            <v>0</v>
          </cell>
          <cell r="N457">
            <v>0</v>
          </cell>
        </row>
        <row r="458">
          <cell r="A458">
            <v>7120085020</v>
          </cell>
          <cell r="C458">
            <v>0</v>
          </cell>
          <cell r="D458">
            <v>0</v>
          </cell>
          <cell r="E458">
            <v>0</v>
          </cell>
          <cell r="F458">
            <v>0</v>
          </cell>
          <cell r="G458">
            <v>0</v>
          </cell>
          <cell r="H458">
            <v>0</v>
          </cell>
          <cell r="I458">
            <v>0</v>
          </cell>
          <cell r="J458">
            <v>0</v>
          </cell>
          <cell r="K458">
            <v>0</v>
          </cell>
          <cell r="L458">
            <v>0</v>
          </cell>
          <cell r="M458">
            <v>0</v>
          </cell>
          <cell r="N458">
            <v>0</v>
          </cell>
        </row>
        <row r="459">
          <cell r="A459">
            <v>7120085021</v>
          </cell>
          <cell r="C459">
            <v>0</v>
          </cell>
          <cell r="D459">
            <v>0</v>
          </cell>
          <cell r="E459">
            <v>0</v>
          </cell>
          <cell r="F459">
            <v>0</v>
          </cell>
          <cell r="G459">
            <v>0</v>
          </cell>
          <cell r="H459">
            <v>0</v>
          </cell>
          <cell r="I459">
            <v>0</v>
          </cell>
          <cell r="J459">
            <v>0</v>
          </cell>
          <cell r="K459">
            <v>0</v>
          </cell>
          <cell r="L459">
            <v>0</v>
          </cell>
          <cell r="M459">
            <v>0</v>
          </cell>
          <cell r="N459">
            <v>0</v>
          </cell>
        </row>
        <row r="460">
          <cell r="A460">
            <v>7120085022</v>
          </cell>
          <cell r="C460">
            <v>0</v>
          </cell>
          <cell r="D460">
            <v>0</v>
          </cell>
          <cell r="E460">
            <v>0</v>
          </cell>
          <cell r="F460">
            <v>0</v>
          </cell>
          <cell r="G460">
            <v>0</v>
          </cell>
          <cell r="H460">
            <v>0</v>
          </cell>
          <cell r="I460">
            <v>0</v>
          </cell>
          <cell r="J460">
            <v>0</v>
          </cell>
          <cell r="K460">
            <v>0</v>
          </cell>
          <cell r="L460">
            <v>0</v>
          </cell>
          <cell r="M460">
            <v>0</v>
          </cell>
          <cell r="N460">
            <v>0</v>
          </cell>
        </row>
        <row r="461">
          <cell r="A461">
            <v>7120085023</v>
          </cell>
          <cell r="C461">
            <v>0</v>
          </cell>
          <cell r="D461">
            <v>0</v>
          </cell>
          <cell r="E461">
            <v>0</v>
          </cell>
          <cell r="F461">
            <v>0</v>
          </cell>
          <cell r="G461">
            <v>0</v>
          </cell>
          <cell r="H461">
            <v>0</v>
          </cell>
          <cell r="I461">
            <v>0</v>
          </cell>
          <cell r="J461">
            <v>0</v>
          </cell>
          <cell r="K461">
            <v>0</v>
          </cell>
          <cell r="L461">
            <v>0</v>
          </cell>
          <cell r="M461">
            <v>0</v>
          </cell>
          <cell r="N461">
            <v>0</v>
          </cell>
        </row>
        <row r="462">
          <cell r="A462">
            <v>7120085024</v>
          </cell>
          <cell r="C462">
            <v>0</v>
          </cell>
          <cell r="D462">
            <v>0</v>
          </cell>
          <cell r="E462">
            <v>0</v>
          </cell>
          <cell r="F462">
            <v>0</v>
          </cell>
          <cell r="G462">
            <v>0</v>
          </cell>
          <cell r="H462">
            <v>0</v>
          </cell>
          <cell r="I462">
            <v>0</v>
          </cell>
          <cell r="J462">
            <v>0</v>
          </cell>
          <cell r="K462">
            <v>0</v>
          </cell>
          <cell r="L462">
            <v>0</v>
          </cell>
          <cell r="M462">
            <v>0</v>
          </cell>
          <cell r="N462">
            <v>0</v>
          </cell>
        </row>
        <row r="463">
          <cell r="A463">
            <v>7120085025</v>
          </cell>
          <cell r="C463">
            <v>18418668</v>
          </cell>
          <cell r="D463">
            <v>17679697</v>
          </cell>
          <cell r="E463">
            <v>17185071</v>
          </cell>
          <cell r="F463">
            <v>0</v>
          </cell>
          <cell r="G463">
            <v>0</v>
          </cell>
          <cell r="H463">
            <v>0</v>
          </cell>
          <cell r="I463">
            <v>0</v>
          </cell>
          <cell r="J463">
            <v>0</v>
          </cell>
          <cell r="K463">
            <v>0</v>
          </cell>
          <cell r="L463">
            <v>0</v>
          </cell>
          <cell r="M463">
            <v>0</v>
          </cell>
          <cell r="N463">
            <v>0</v>
          </cell>
        </row>
        <row r="464">
          <cell r="A464">
            <v>7120085026</v>
          </cell>
          <cell r="C464">
            <v>3139720</v>
          </cell>
          <cell r="D464">
            <v>10625076</v>
          </cell>
          <cell r="E464">
            <v>16668266</v>
          </cell>
          <cell r="F464">
            <v>0</v>
          </cell>
          <cell r="G464">
            <v>0</v>
          </cell>
          <cell r="H464">
            <v>0</v>
          </cell>
          <cell r="I464">
            <v>0</v>
          </cell>
          <cell r="J464">
            <v>0</v>
          </cell>
          <cell r="K464">
            <v>0</v>
          </cell>
          <cell r="L464">
            <v>0</v>
          </cell>
          <cell r="M464">
            <v>0</v>
          </cell>
          <cell r="N464">
            <v>0</v>
          </cell>
        </row>
        <row r="465">
          <cell r="A465">
            <v>7120085027</v>
          </cell>
          <cell r="C465">
            <v>26993706</v>
          </cell>
          <cell r="D465">
            <v>27732329</v>
          </cell>
          <cell r="E465">
            <v>24466338</v>
          </cell>
          <cell r="F465">
            <v>0</v>
          </cell>
          <cell r="G465">
            <v>0</v>
          </cell>
          <cell r="H465">
            <v>0</v>
          </cell>
          <cell r="I465">
            <v>0</v>
          </cell>
          <cell r="J465">
            <v>0</v>
          </cell>
          <cell r="K465">
            <v>0</v>
          </cell>
          <cell r="L465">
            <v>0</v>
          </cell>
          <cell r="M465">
            <v>0</v>
          </cell>
          <cell r="N465">
            <v>0</v>
          </cell>
        </row>
        <row r="466">
          <cell r="A466">
            <v>7120086000</v>
          </cell>
          <cell r="C466">
            <v>0</v>
          </cell>
          <cell r="D466">
            <v>0</v>
          </cell>
          <cell r="E466">
            <v>0</v>
          </cell>
          <cell r="F466">
            <v>0</v>
          </cell>
          <cell r="G466">
            <v>0</v>
          </cell>
          <cell r="H466">
            <v>0</v>
          </cell>
          <cell r="I466">
            <v>0</v>
          </cell>
          <cell r="J466">
            <v>0</v>
          </cell>
          <cell r="K466">
            <v>0</v>
          </cell>
          <cell r="L466">
            <v>0</v>
          </cell>
          <cell r="M466">
            <v>0</v>
          </cell>
          <cell r="N466">
            <v>0</v>
          </cell>
        </row>
        <row r="467">
          <cell r="A467">
            <v>7120086001</v>
          </cell>
          <cell r="C467">
            <v>0</v>
          </cell>
          <cell r="D467">
            <v>0</v>
          </cell>
          <cell r="E467">
            <v>0</v>
          </cell>
          <cell r="F467">
            <v>0</v>
          </cell>
          <cell r="G467">
            <v>0</v>
          </cell>
          <cell r="H467">
            <v>0</v>
          </cell>
          <cell r="I467">
            <v>0</v>
          </cell>
          <cell r="J467">
            <v>0</v>
          </cell>
          <cell r="K467">
            <v>0</v>
          </cell>
          <cell r="L467">
            <v>0</v>
          </cell>
          <cell r="M467">
            <v>0</v>
          </cell>
          <cell r="N467">
            <v>0</v>
          </cell>
        </row>
        <row r="468">
          <cell r="A468">
            <v>7120086002</v>
          </cell>
          <cell r="C468">
            <v>0</v>
          </cell>
          <cell r="D468">
            <v>0</v>
          </cell>
          <cell r="E468">
            <v>0</v>
          </cell>
          <cell r="F468">
            <v>0</v>
          </cell>
          <cell r="G468">
            <v>0</v>
          </cell>
          <cell r="H468">
            <v>0</v>
          </cell>
          <cell r="I468">
            <v>0</v>
          </cell>
          <cell r="J468">
            <v>0</v>
          </cell>
          <cell r="K468">
            <v>0</v>
          </cell>
          <cell r="L468">
            <v>0</v>
          </cell>
          <cell r="M468">
            <v>0</v>
          </cell>
          <cell r="N468">
            <v>0</v>
          </cell>
        </row>
        <row r="469">
          <cell r="A469">
            <v>7120086003</v>
          </cell>
          <cell r="C469">
            <v>0</v>
          </cell>
          <cell r="D469">
            <v>0</v>
          </cell>
          <cell r="E469">
            <v>0</v>
          </cell>
          <cell r="F469">
            <v>0</v>
          </cell>
          <cell r="G469">
            <v>0</v>
          </cell>
          <cell r="H469">
            <v>0</v>
          </cell>
          <cell r="I469">
            <v>0</v>
          </cell>
          <cell r="J469">
            <v>0</v>
          </cell>
          <cell r="K469">
            <v>0</v>
          </cell>
          <cell r="L469">
            <v>0</v>
          </cell>
          <cell r="M469">
            <v>0</v>
          </cell>
          <cell r="N469">
            <v>0</v>
          </cell>
        </row>
        <row r="470">
          <cell r="A470">
            <v>7120086004</v>
          </cell>
          <cell r="C470">
            <v>0</v>
          </cell>
          <cell r="D470">
            <v>0</v>
          </cell>
          <cell r="E470">
            <v>0</v>
          </cell>
          <cell r="F470">
            <v>0</v>
          </cell>
          <cell r="G470">
            <v>0</v>
          </cell>
          <cell r="H470">
            <v>0</v>
          </cell>
          <cell r="I470">
            <v>0</v>
          </cell>
          <cell r="J470">
            <v>0</v>
          </cell>
          <cell r="K470">
            <v>0</v>
          </cell>
          <cell r="L470">
            <v>0</v>
          </cell>
          <cell r="M470">
            <v>0</v>
          </cell>
          <cell r="N470">
            <v>0</v>
          </cell>
        </row>
        <row r="471">
          <cell r="A471">
            <v>7120086005</v>
          </cell>
          <cell r="C471">
            <v>0</v>
          </cell>
          <cell r="D471">
            <v>0</v>
          </cell>
          <cell r="E471">
            <v>0</v>
          </cell>
          <cell r="F471">
            <v>0</v>
          </cell>
          <cell r="G471">
            <v>0</v>
          </cell>
          <cell r="H471">
            <v>0</v>
          </cell>
          <cell r="I471">
            <v>0</v>
          </cell>
          <cell r="J471">
            <v>0</v>
          </cell>
          <cell r="K471">
            <v>0</v>
          </cell>
          <cell r="L471">
            <v>0</v>
          </cell>
          <cell r="M471">
            <v>0</v>
          </cell>
          <cell r="N471">
            <v>0</v>
          </cell>
        </row>
        <row r="472">
          <cell r="A472">
            <v>7120086006</v>
          </cell>
          <cell r="C472">
            <v>0</v>
          </cell>
          <cell r="D472">
            <v>0</v>
          </cell>
          <cell r="E472">
            <v>0</v>
          </cell>
          <cell r="F472">
            <v>0</v>
          </cell>
          <cell r="G472">
            <v>0</v>
          </cell>
          <cell r="H472">
            <v>0</v>
          </cell>
          <cell r="I472">
            <v>0</v>
          </cell>
          <cell r="J472">
            <v>0</v>
          </cell>
          <cell r="K472">
            <v>0</v>
          </cell>
          <cell r="L472">
            <v>0</v>
          </cell>
          <cell r="M472">
            <v>0</v>
          </cell>
          <cell r="N472">
            <v>0</v>
          </cell>
        </row>
        <row r="473">
          <cell r="A473">
            <v>7120087000</v>
          </cell>
          <cell r="C473">
            <v>0</v>
          </cell>
          <cell r="D473">
            <v>0</v>
          </cell>
          <cell r="E473">
            <v>0</v>
          </cell>
          <cell r="F473">
            <v>0</v>
          </cell>
          <cell r="G473">
            <v>0</v>
          </cell>
          <cell r="H473">
            <v>0</v>
          </cell>
          <cell r="I473">
            <v>0</v>
          </cell>
          <cell r="J473">
            <v>0</v>
          </cell>
          <cell r="K473">
            <v>0</v>
          </cell>
          <cell r="L473">
            <v>0</v>
          </cell>
          <cell r="M473">
            <v>0</v>
          </cell>
          <cell r="N473">
            <v>0</v>
          </cell>
        </row>
        <row r="474">
          <cell r="A474">
            <v>7120087001</v>
          </cell>
          <cell r="C474">
            <v>0</v>
          </cell>
          <cell r="D474">
            <v>0</v>
          </cell>
          <cell r="E474">
            <v>0</v>
          </cell>
          <cell r="F474">
            <v>0</v>
          </cell>
          <cell r="G474">
            <v>0</v>
          </cell>
          <cell r="H474">
            <v>0</v>
          </cell>
          <cell r="I474">
            <v>0</v>
          </cell>
          <cell r="J474">
            <v>0</v>
          </cell>
          <cell r="K474">
            <v>0</v>
          </cell>
          <cell r="L474">
            <v>0</v>
          </cell>
          <cell r="M474">
            <v>0</v>
          </cell>
          <cell r="N474">
            <v>0</v>
          </cell>
        </row>
        <row r="475">
          <cell r="A475">
            <v>7120087002</v>
          </cell>
          <cell r="C475">
            <v>0</v>
          </cell>
          <cell r="D475">
            <v>0</v>
          </cell>
          <cell r="E475">
            <v>0</v>
          </cell>
          <cell r="F475">
            <v>0</v>
          </cell>
          <cell r="G475">
            <v>0</v>
          </cell>
          <cell r="H475">
            <v>0</v>
          </cell>
          <cell r="I475">
            <v>0</v>
          </cell>
          <cell r="J475">
            <v>0</v>
          </cell>
          <cell r="K475">
            <v>0</v>
          </cell>
          <cell r="L475">
            <v>0</v>
          </cell>
          <cell r="M475">
            <v>0</v>
          </cell>
          <cell r="N475">
            <v>0</v>
          </cell>
        </row>
        <row r="476">
          <cell r="A476">
            <v>7120087003</v>
          </cell>
          <cell r="C476">
            <v>0</v>
          </cell>
          <cell r="D476">
            <v>0</v>
          </cell>
          <cell r="E476">
            <v>0</v>
          </cell>
          <cell r="F476">
            <v>0</v>
          </cell>
          <cell r="G476">
            <v>0</v>
          </cell>
          <cell r="H476">
            <v>0</v>
          </cell>
          <cell r="I476">
            <v>0</v>
          </cell>
          <cell r="J476">
            <v>0</v>
          </cell>
          <cell r="K476">
            <v>0</v>
          </cell>
          <cell r="L476">
            <v>0</v>
          </cell>
          <cell r="M476">
            <v>0</v>
          </cell>
          <cell r="N476">
            <v>0</v>
          </cell>
        </row>
        <row r="477">
          <cell r="A477">
            <v>7120088000</v>
          </cell>
          <cell r="C477">
            <v>0</v>
          </cell>
          <cell r="D477">
            <v>0</v>
          </cell>
          <cell r="E477">
            <v>0</v>
          </cell>
          <cell r="F477">
            <v>0</v>
          </cell>
          <cell r="G477">
            <v>0</v>
          </cell>
          <cell r="H477">
            <v>0</v>
          </cell>
          <cell r="I477">
            <v>0</v>
          </cell>
          <cell r="J477">
            <v>0</v>
          </cell>
          <cell r="K477">
            <v>0</v>
          </cell>
          <cell r="L477">
            <v>0</v>
          </cell>
          <cell r="M477">
            <v>0</v>
          </cell>
          <cell r="N477">
            <v>0</v>
          </cell>
        </row>
        <row r="478">
          <cell r="A478">
            <v>7120088001</v>
          </cell>
          <cell r="C478">
            <v>0</v>
          </cell>
          <cell r="D478">
            <v>0</v>
          </cell>
          <cell r="E478">
            <v>0</v>
          </cell>
          <cell r="F478">
            <v>0</v>
          </cell>
          <cell r="G478">
            <v>0</v>
          </cell>
          <cell r="H478">
            <v>0</v>
          </cell>
          <cell r="I478">
            <v>0</v>
          </cell>
          <cell r="J478">
            <v>0</v>
          </cell>
          <cell r="K478">
            <v>0</v>
          </cell>
          <cell r="L478">
            <v>0</v>
          </cell>
          <cell r="M478">
            <v>0</v>
          </cell>
          <cell r="N478">
            <v>0</v>
          </cell>
        </row>
        <row r="479">
          <cell r="A479">
            <v>7120091000</v>
          </cell>
          <cell r="C479">
            <v>0</v>
          </cell>
          <cell r="D479">
            <v>0</v>
          </cell>
          <cell r="E479">
            <v>-152610</v>
          </cell>
          <cell r="F479">
            <v>0</v>
          </cell>
          <cell r="G479">
            <v>0</v>
          </cell>
          <cell r="H479">
            <v>0</v>
          </cell>
          <cell r="I479">
            <v>0</v>
          </cell>
          <cell r="J479">
            <v>0</v>
          </cell>
          <cell r="K479">
            <v>0</v>
          </cell>
          <cell r="L479">
            <v>0</v>
          </cell>
          <cell r="M479">
            <v>0</v>
          </cell>
          <cell r="N479">
            <v>0</v>
          </cell>
        </row>
        <row r="480">
          <cell r="A480">
            <v>7120091001</v>
          </cell>
          <cell r="C480">
            <v>0</v>
          </cell>
          <cell r="D480">
            <v>0</v>
          </cell>
          <cell r="E480">
            <v>0</v>
          </cell>
          <cell r="F480">
            <v>0</v>
          </cell>
          <cell r="G480">
            <v>0</v>
          </cell>
          <cell r="H480">
            <v>0</v>
          </cell>
          <cell r="I480">
            <v>0</v>
          </cell>
          <cell r="J480">
            <v>0</v>
          </cell>
          <cell r="K480">
            <v>0</v>
          </cell>
          <cell r="L480">
            <v>0</v>
          </cell>
          <cell r="M480">
            <v>0</v>
          </cell>
          <cell r="N480">
            <v>0</v>
          </cell>
        </row>
        <row r="481">
          <cell r="A481">
            <v>7120092000</v>
          </cell>
          <cell r="C481">
            <v>-8277544.0099999905</v>
          </cell>
          <cell r="D481">
            <v>1180591.6899999902</v>
          </cell>
          <cell r="E481">
            <v>2991408.2700000103</v>
          </cell>
          <cell r="F481">
            <v>0</v>
          </cell>
          <cell r="G481">
            <v>0</v>
          </cell>
          <cell r="H481">
            <v>0</v>
          </cell>
          <cell r="I481">
            <v>0</v>
          </cell>
          <cell r="J481">
            <v>0</v>
          </cell>
          <cell r="K481">
            <v>0</v>
          </cell>
          <cell r="L481">
            <v>0</v>
          </cell>
          <cell r="M481">
            <v>0</v>
          </cell>
          <cell r="N481">
            <v>0</v>
          </cell>
        </row>
        <row r="482">
          <cell r="A482">
            <v>7120093000</v>
          </cell>
          <cell r="C482">
            <v>0</v>
          </cell>
          <cell r="D482">
            <v>0</v>
          </cell>
          <cell r="E482">
            <v>0</v>
          </cell>
          <cell r="F482">
            <v>0</v>
          </cell>
          <cell r="G482">
            <v>0</v>
          </cell>
          <cell r="H482">
            <v>0</v>
          </cell>
          <cell r="I482">
            <v>0</v>
          </cell>
          <cell r="J482">
            <v>0</v>
          </cell>
          <cell r="K482">
            <v>0</v>
          </cell>
          <cell r="L482">
            <v>0</v>
          </cell>
          <cell r="M482">
            <v>0</v>
          </cell>
          <cell r="N482">
            <v>0</v>
          </cell>
        </row>
        <row r="483">
          <cell r="A483">
            <v>7120097000</v>
          </cell>
          <cell r="C483">
            <v>0</v>
          </cell>
          <cell r="D483">
            <v>0</v>
          </cell>
          <cell r="E483">
            <v>0</v>
          </cell>
          <cell r="F483">
            <v>0</v>
          </cell>
          <cell r="G483">
            <v>0</v>
          </cell>
          <cell r="H483">
            <v>0</v>
          </cell>
          <cell r="I483">
            <v>0</v>
          </cell>
          <cell r="J483">
            <v>0</v>
          </cell>
          <cell r="K483">
            <v>0</v>
          </cell>
          <cell r="L483">
            <v>0</v>
          </cell>
          <cell r="M483">
            <v>0</v>
          </cell>
          <cell r="N483">
            <v>0</v>
          </cell>
        </row>
        <row r="484">
          <cell r="A484">
            <v>7120099200</v>
          </cell>
          <cell r="C484">
            <v>0</v>
          </cell>
          <cell r="D484">
            <v>0</v>
          </cell>
          <cell r="E484">
            <v>0</v>
          </cell>
          <cell r="F484">
            <v>0</v>
          </cell>
          <cell r="G484">
            <v>0</v>
          </cell>
          <cell r="H484">
            <v>0</v>
          </cell>
          <cell r="I484">
            <v>0</v>
          </cell>
          <cell r="J484">
            <v>0</v>
          </cell>
          <cell r="K484">
            <v>0</v>
          </cell>
          <cell r="L484">
            <v>0</v>
          </cell>
          <cell r="M484">
            <v>0</v>
          </cell>
          <cell r="N484">
            <v>0</v>
          </cell>
        </row>
        <row r="485">
          <cell r="A485">
            <v>7120099990</v>
          </cell>
          <cell r="C485">
            <v>0</v>
          </cell>
          <cell r="D485">
            <v>0</v>
          </cell>
          <cell r="E485">
            <v>0</v>
          </cell>
          <cell r="F485">
            <v>0</v>
          </cell>
          <cell r="G485">
            <v>0</v>
          </cell>
          <cell r="H485">
            <v>0</v>
          </cell>
          <cell r="I485">
            <v>0</v>
          </cell>
          <cell r="J485">
            <v>0</v>
          </cell>
          <cell r="K485">
            <v>0</v>
          </cell>
          <cell r="L485">
            <v>0</v>
          </cell>
          <cell r="M485">
            <v>0</v>
          </cell>
          <cell r="N485">
            <v>0</v>
          </cell>
        </row>
        <row r="486">
          <cell r="A486">
            <v>7140001000</v>
          </cell>
          <cell r="C486">
            <v>0</v>
          </cell>
          <cell r="D486">
            <v>0</v>
          </cell>
          <cell r="E486">
            <v>0</v>
          </cell>
          <cell r="F486">
            <v>0</v>
          </cell>
          <cell r="G486">
            <v>0</v>
          </cell>
          <cell r="H486">
            <v>0</v>
          </cell>
          <cell r="I486">
            <v>0</v>
          </cell>
          <cell r="J486">
            <v>0</v>
          </cell>
          <cell r="K486">
            <v>0</v>
          </cell>
          <cell r="L486">
            <v>0</v>
          </cell>
          <cell r="M486">
            <v>0</v>
          </cell>
          <cell r="N486">
            <v>0</v>
          </cell>
        </row>
        <row r="487">
          <cell r="A487">
            <v>7140002000</v>
          </cell>
          <cell r="C487">
            <v>0</v>
          </cell>
          <cell r="D487">
            <v>0</v>
          </cell>
          <cell r="E487">
            <v>0</v>
          </cell>
          <cell r="F487">
            <v>0</v>
          </cell>
          <cell r="G487">
            <v>0</v>
          </cell>
          <cell r="H487">
            <v>0</v>
          </cell>
          <cell r="I487">
            <v>0</v>
          </cell>
          <cell r="J487">
            <v>0</v>
          </cell>
          <cell r="K487">
            <v>0</v>
          </cell>
          <cell r="L487">
            <v>0</v>
          </cell>
          <cell r="M487">
            <v>0</v>
          </cell>
          <cell r="N487">
            <v>0</v>
          </cell>
        </row>
        <row r="488">
          <cell r="A488">
            <v>7140014000</v>
          </cell>
          <cell r="C488">
            <v>0</v>
          </cell>
          <cell r="D488">
            <v>0</v>
          </cell>
          <cell r="E488">
            <v>0</v>
          </cell>
          <cell r="F488">
            <v>0</v>
          </cell>
          <cell r="G488">
            <v>0</v>
          </cell>
          <cell r="H488">
            <v>0</v>
          </cell>
          <cell r="I488">
            <v>0</v>
          </cell>
          <cell r="J488">
            <v>0</v>
          </cell>
          <cell r="K488">
            <v>0</v>
          </cell>
          <cell r="L488">
            <v>0</v>
          </cell>
          <cell r="M488">
            <v>0</v>
          </cell>
          <cell r="N488">
            <v>0</v>
          </cell>
        </row>
        <row r="489">
          <cell r="A489">
            <v>7170001000</v>
          </cell>
          <cell r="C489">
            <v>0</v>
          </cell>
          <cell r="D489">
            <v>0</v>
          </cell>
          <cell r="E489">
            <v>0</v>
          </cell>
          <cell r="F489">
            <v>0</v>
          </cell>
          <cell r="G489">
            <v>0</v>
          </cell>
          <cell r="H489">
            <v>0</v>
          </cell>
          <cell r="I489">
            <v>0</v>
          </cell>
          <cell r="J489">
            <v>0</v>
          </cell>
          <cell r="K489">
            <v>0</v>
          </cell>
          <cell r="L489">
            <v>0</v>
          </cell>
          <cell r="M489">
            <v>0</v>
          </cell>
          <cell r="N489">
            <v>0</v>
          </cell>
        </row>
        <row r="490">
          <cell r="A490">
            <v>7170002000</v>
          </cell>
          <cell r="C490">
            <v>0</v>
          </cell>
          <cell r="D490">
            <v>0</v>
          </cell>
          <cell r="E490">
            <v>0</v>
          </cell>
          <cell r="F490">
            <v>0</v>
          </cell>
          <cell r="G490">
            <v>0</v>
          </cell>
          <cell r="H490">
            <v>0</v>
          </cell>
          <cell r="I490">
            <v>0</v>
          </cell>
          <cell r="J490">
            <v>0</v>
          </cell>
          <cell r="K490">
            <v>0</v>
          </cell>
          <cell r="L490">
            <v>0</v>
          </cell>
          <cell r="M490">
            <v>0</v>
          </cell>
          <cell r="N490">
            <v>0</v>
          </cell>
        </row>
        <row r="491">
          <cell r="A491">
            <v>7170014000</v>
          </cell>
          <cell r="C491">
            <v>0</v>
          </cell>
          <cell r="D491">
            <v>0</v>
          </cell>
          <cell r="E491">
            <v>0</v>
          </cell>
          <cell r="F491">
            <v>0</v>
          </cell>
          <cell r="G491">
            <v>0</v>
          </cell>
          <cell r="H491">
            <v>0</v>
          </cell>
          <cell r="I491">
            <v>0</v>
          </cell>
          <cell r="J491">
            <v>0</v>
          </cell>
          <cell r="K491">
            <v>0</v>
          </cell>
          <cell r="L491">
            <v>0</v>
          </cell>
          <cell r="M491">
            <v>0</v>
          </cell>
          <cell r="N491">
            <v>0</v>
          </cell>
        </row>
        <row r="492">
          <cell r="A492">
            <v>7180001000</v>
          </cell>
          <cell r="C492">
            <v>0</v>
          </cell>
          <cell r="D492">
            <v>0</v>
          </cell>
          <cell r="E492">
            <v>0</v>
          </cell>
          <cell r="F492">
            <v>0</v>
          </cell>
          <cell r="G492">
            <v>0</v>
          </cell>
          <cell r="H492">
            <v>0</v>
          </cell>
          <cell r="I492">
            <v>0</v>
          </cell>
          <cell r="J492">
            <v>0</v>
          </cell>
          <cell r="K492">
            <v>0</v>
          </cell>
          <cell r="L492">
            <v>0</v>
          </cell>
          <cell r="M492">
            <v>0</v>
          </cell>
          <cell r="N492">
            <v>0</v>
          </cell>
        </row>
        <row r="493">
          <cell r="A493">
            <v>7180002000</v>
          </cell>
          <cell r="C493">
            <v>0</v>
          </cell>
          <cell r="D493">
            <v>0</v>
          </cell>
          <cell r="E493">
            <v>0</v>
          </cell>
          <cell r="F493">
            <v>0</v>
          </cell>
          <cell r="G493">
            <v>0</v>
          </cell>
          <cell r="H493">
            <v>0</v>
          </cell>
          <cell r="I493">
            <v>0</v>
          </cell>
          <cell r="J493">
            <v>0</v>
          </cell>
          <cell r="K493">
            <v>0</v>
          </cell>
          <cell r="L493">
            <v>0</v>
          </cell>
          <cell r="M493">
            <v>0</v>
          </cell>
          <cell r="N493">
            <v>0</v>
          </cell>
        </row>
        <row r="494">
          <cell r="A494">
            <v>7180014000</v>
          </cell>
          <cell r="C494">
            <v>0</v>
          </cell>
          <cell r="D494">
            <v>0</v>
          </cell>
          <cell r="E494">
            <v>0</v>
          </cell>
          <cell r="F494">
            <v>0</v>
          </cell>
          <cell r="G494">
            <v>0</v>
          </cell>
          <cell r="H494">
            <v>0</v>
          </cell>
          <cell r="I494">
            <v>0</v>
          </cell>
          <cell r="J494">
            <v>0</v>
          </cell>
          <cell r="K494">
            <v>0</v>
          </cell>
          <cell r="L494">
            <v>0</v>
          </cell>
          <cell r="M494">
            <v>0</v>
          </cell>
          <cell r="N494">
            <v>0</v>
          </cell>
        </row>
        <row r="495">
          <cell r="A495">
            <v>7200000001</v>
          </cell>
          <cell r="C495">
            <v>0</v>
          </cell>
          <cell r="D495">
            <v>0</v>
          </cell>
          <cell r="E495">
            <v>0</v>
          </cell>
          <cell r="F495">
            <v>0</v>
          </cell>
          <cell r="G495">
            <v>0</v>
          </cell>
          <cell r="H495">
            <v>0</v>
          </cell>
          <cell r="I495">
            <v>0</v>
          </cell>
          <cell r="J495">
            <v>0</v>
          </cell>
          <cell r="K495">
            <v>0</v>
          </cell>
          <cell r="L495">
            <v>0</v>
          </cell>
          <cell r="M495">
            <v>0</v>
          </cell>
          <cell r="N495">
            <v>0</v>
          </cell>
        </row>
        <row r="496">
          <cell r="A496">
            <v>7211001000</v>
          </cell>
          <cell r="C496">
            <v>0</v>
          </cell>
          <cell r="D496">
            <v>0</v>
          </cell>
          <cell r="E496">
            <v>0</v>
          </cell>
          <cell r="F496">
            <v>0</v>
          </cell>
          <cell r="G496">
            <v>0</v>
          </cell>
          <cell r="H496">
            <v>0</v>
          </cell>
          <cell r="I496">
            <v>0</v>
          </cell>
          <cell r="J496">
            <v>0</v>
          </cell>
          <cell r="K496">
            <v>0</v>
          </cell>
          <cell r="L496">
            <v>0</v>
          </cell>
          <cell r="M496">
            <v>0</v>
          </cell>
          <cell r="N496">
            <v>0</v>
          </cell>
        </row>
        <row r="497">
          <cell r="A497">
            <v>7211002000</v>
          </cell>
          <cell r="C497">
            <v>0</v>
          </cell>
          <cell r="D497">
            <v>0</v>
          </cell>
          <cell r="E497">
            <v>0</v>
          </cell>
          <cell r="F497">
            <v>0</v>
          </cell>
          <cell r="G497">
            <v>0</v>
          </cell>
          <cell r="H497">
            <v>0</v>
          </cell>
          <cell r="I497">
            <v>0</v>
          </cell>
          <cell r="J497">
            <v>0</v>
          </cell>
          <cell r="K497">
            <v>0</v>
          </cell>
          <cell r="L497">
            <v>0</v>
          </cell>
          <cell r="M497">
            <v>0</v>
          </cell>
          <cell r="N497">
            <v>0</v>
          </cell>
        </row>
        <row r="498">
          <cell r="A498">
            <v>7211003000</v>
          </cell>
          <cell r="C498">
            <v>0</v>
          </cell>
          <cell r="D498">
            <v>0</v>
          </cell>
          <cell r="E498">
            <v>0</v>
          </cell>
          <cell r="F498">
            <v>0</v>
          </cell>
          <cell r="G498">
            <v>0</v>
          </cell>
          <cell r="H498">
            <v>0</v>
          </cell>
          <cell r="I498">
            <v>0</v>
          </cell>
          <cell r="J498">
            <v>0</v>
          </cell>
          <cell r="K498">
            <v>0</v>
          </cell>
          <cell r="L498">
            <v>0</v>
          </cell>
          <cell r="M498">
            <v>0</v>
          </cell>
          <cell r="N498">
            <v>0</v>
          </cell>
        </row>
        <row r="499">
          <cell r="A499">
            <v>7211013000</v>
          </cell>
          <cell r="C499">
            <v>0</v>
          </cell>
          <cell r="D499">
            <v>0</v>
          </cell>
          <cell r="E499">
            <v>0</v>
          </cell>
          <cell r="F499">
            <v>0</v>
          </cell>
          <cell r="G499">
            <v>0</v>
          </cell>
          <cell r="H499">
            <v>0</v>
          </cell>
          <cell r="I499">
            <v>0</v>
          </cell>
          <cell r="J499">
            <v>0</v>
          </cell>
          <cell r="K499">
            <v>0</v>
          </cell>
          <cell r="L499">
            <v>0</v>
          </cell>
          <cell r="M499">
            <v>0</v>
          </cell>
          <cell r="N499">
            <v>0</v>
          </cell>
        </row>
        <row r="500">
          <cell r="A500">
            <v>7211014000</v>
          </cell>
          <cell r="C500">
            <v>0</v>
          </cell>
          <cell r="D500">
            <v>0</v>
          </cell>
          <cell r="E500">
            <v>0</v>
          </cell>
          <cell r="F500">
            <v>0</v>
          </cell>
          <cell r="G500">
            <v>0</v>
          </cell>
          <cell r="H500">
            <v>0</v>
          </cell>
          <cell r="I500">
            <v>0</v>
          </cell>
          <cell r="J500">
            <v>0</v>
          </cell>
          <cell r="K500">
            <v>0</v>
          </cell>
          <cell r="L500">
            <v>0</v>
          </cell>
          <cell r="M500">
            <v>0</v>
          </cell>
          <cell r="N500">
            <v>0</v>
          </cell>
        </row>
        <row r="501">
          <cell r="A501">
            <v>7211501000</v>
          </cell>
          <cell r="C501">
            <v>0</v>
          </cell>
          <cell r="D501">
            <v>0</v>
          </cell>
          <cell r="E501">
            <v>0</v>
          </cell>
          <cell r="F501">
            <v>0</v>
          </cell>
          <cell r="G501">
            <v>0</v>
          </cell>
          <cell r="H501">
            <v>0</v>
          </cell>
          <cell r="I501">
            <v>0</v>
          </cell>
          <cell r="J501">
            <v>0</v>
          </cell>
          <cell r="K501">
            <v>0</v>
          </cell>
          <cell r="L501">
            <v>0</v>
          </cell>
          <cell r="M501">
            <v>0</v>
          </cell>
          <cell r="N501">
            <v>0</v>
          </cell>
        </row>
        <row r="502">
          <cell r="A502">
            <v>7213501000</v>
          </cell>
          <cell r="C502">
            <v>0</v>
          </cell>
          <cell r="D502">
            <v>0</v>
          </cell>
          <cell r="E502">
            <v>0</v>
          </cell>
          <cell r="F502">
            <v>0</v>
          </cell>
          <cell r="G502">
            <v>0</v>
          </cell>
          <cell r="H502">
            <v>0</v>
          </cell>
          <cell r="I502">
            <v>0</v>
          </cell>
          <cell r="J502">
            <v>0</v>
          </cell>
          <cell r="K502">
            <v>0</v>
          </cell>
          <cell r="L502">
            <v>0</v>
          </cell>
          <cell r="M502">
            <v>0</v>
          </cell>
          <cell r="N502">
            <v>0</v>
          </cell>
        </row>
        <row r="503">
          <cell r="A503">
            <v>7219010000</v>
          </cell>
          <cell r="C503">
            <v>0</v>
          </cell>
          <cell r="D503">
            <v>0</v>
          </cell>
          <cell r="E503">
            <v>0</v>
          </cell>
          <cell r="F503">
            <v>0</v>
          </cell>
          <cell r="G503">
            <v>0</v>
          </cell>
          <cell r="H503">
            <v>0</v>
          </cell>
          <cell r="I503">
            <v>0</v>
          </cell>
          <cell r="J503">
            <v>0</v>
          </cell>
          <cell r="K503">
            <v>0</v>
          </cell>
          <cell r="L503">
            <v>0</v>
          </cell>
          <cell r="M503">
            <v>0</v>
          </cell>
          <cell r="N503">
            <v>0</v>
          </cell>
        </row>
        <row r="504">
          <cell r="A504">
            <v>7250005000</v>
          </cell>
          <cell r="C504">
            <v>0</v>
          </cell>
          <cell r="D504">
            <v>0</v>
          </cell>
          <cell r="E504">
            <v>0</v>
          </cell>
          <cell r="F504">
            <v>0</v>
          </cell>
          <cell r="G504">
            <v>0</v>
          </cell>
          <cell r="H504">
            <v>0</v>
          </cell>
          <cell r="I504">
            <v>0</v>
          </cell>
          <cell r="J504">
            <v>0</v>
          </cell>
          <cell r="K504">
            <v>0</v>
          </cell>
          <cell r="L504">
            <v>0</v>
          </cell>
          <cell r="M504">
            <v>0</v>
          </cell>
          <cell r="N504">
            <v>0</v>
          </cell>
        </row>
        <row r="505">
          <cell r="A505">
            <v>7250099000</v>
          </cell>
          <cell r="C505">
            <v>0</v>
          </cell>
          <cell r="D505">
            <v>0</v>
          </cell>
          <cell r="E505">
            <v>0</v>
          </cell>
          <cell r="F505">
            <v>0</v>
          </cell>
          <cell r="G505">
            <v>0</v>
          </cell>
          <cell r="H505">
            <v>0</v>
          </cell>
          <cell r="I505">
            <v>0</v>
          </cell>
          <cell r="J505">
            <v>0</v>
          </cell>
          <cell r="K505">
            <v>0</v>
          </cell>
          <cell r="L505">
            <v>0</v>
          </cell>
          <cell r="M505">
            <v>0</v>
          </cell>
          <cell r="N505">
            <v>0</v>
          </cell>
        </row>
        <row r="506">
          <cell r="A506">
            <v>7280052000</v>
          </cell>
          <cell r="C506">
            <v>0</v>
          </cell>
          <cell r="D506">
            <v>0</v>
          </cell>
          <cell r="E506">
            <v>0</v>
          </cell>
          <cell r="F506">
            <v>0</v>
          </cell>
          <cell r="G506">
            <v>0</v>
          </cell>
          <cell r="H506">
            <v>0</v>
          </cell>
          <cell r="I506">
            <v>0</v>
          </cell>
          <cell r="J506">
            <v>0</v>
          </cell>
          <cell r="K506">
            <v>0</v>
          </cell>
          <cell r="L506">
            <v>0</v>
          </cell>
          <cell r="M506">
            <v>0</v>
          </cell>
          <cell r="N506">
            <v>0</v>
          </cell>
        </row>
        <row r="507">
          <cell r="A507">
            <v>7280099000</v>
          </cell>
          <cell r="C507">
            <v>0</v>
          </cell>
          <cell r="D507">
            <v>0</v>
          </cell>
          <cell r="E507">
            <v>0</v>
          </cell>
          <cell r="F507">
            <v>0</v>
          </cell>
          <cell r="G507">
            <v>0</v>
          </cell>
          <cell r="H507">
            <v>0</v>
          </cell>
          <cell r="I507">
            <v>0</v>
          </cell>
          <cell r="J507">
            <v>0</v>
          </cell>
          <cell r="K507">
            <v>0</v>
          </cell>
          <cell r="L507">
            <v>0</v>
          </cell>
          <cell r="M507">
            <v>0</v>
          </cell>
          <cell r="N507">
            <v>0</v>
          </cell>
        </row>
        <row r="508">
          <cell r="A508">
            <v>7300000001</v>
          </cell>
          <cell r="C508">
            <v>0</v>
          </cell>
          <cell r="D508">
            <v>0</v>
          </cell>
          <cell r="E508">
            <v>0</v>
          </cell>
          <cell r="F508">
            <v>0</v>
          </cell>
          <cell r="G508">
            <v>0</v>
          </cell>
          <cell r="H508">
            <v>0</v>
          </cell>
          <cell r="I508">
            <v>0</v>
          </cell>
          <cell r="J508">
            <v>0</v>
          </cell>
          <cell r="K508">
            <v>0</v>
          </cell>
          <cell r="L508">
            <v>0</v>
          </cell>
          <cell r="M508">
            <v>0</v>
          </cell>
          <cell r="N508">
            <v>0</v>
          </cell>
        </row>
        <row r="509">
          <cell r="A509">
            <v>7310001000</v>
          </cell>
          <cell r="C509">
            <v>-530.46</v>
          </cell>
          <cell r="D509">
            <v>-530.46</v>
          </cell>
          <cell r="E509">
            <v>-545.57999999999993</v>
          </cell>
          <cell r="F509">
            <v>0</v>
          </cell>
          <cell r="G509">
            <v>0</v>
          </cell>
          <cell r="H509">
            <v>0</v>
          </cell>
          <cell r="I509">
            <v>0</v>
          </cell>
          <cell r="J509">
            <v>0</v>
          </cell>
          <cell r="K509">
            <v>0</v>
          </cell>
          <cell r="L509">
            <v>0</v>
          </cell>
          <cell r="M509">
            <v>0</v>
          </cell>
          <cell r="N509">
            <v>0</v>
          </cell>
        </row>
        <row r="510">
          <cell r="A510">
            <v>7310002000</v>
          </cell>
          <cell r="C510">
            <v>0</v>
          </cell>
          <cell r="D510">
            <v>0</v>
          </cell>
          <cell r="E510">
            <v>0</v>
          </cell>
          <cell r="F510">
            <v>0</v>
          </cell>
          <cell r="G510">
            <v>0</v>
          </cell>
          <cell r="H510">
            <v>0</v>
          </cell>
          <cell r="I510">
            <v>0</v>
          </cell>
          <cell r="J510">
            <v>0</v>
          </cell>
          <cell r="K510">
            <v>0</v>
          </cell>
          <cell r="L510">
            <v>0</v>
          </cell>
          <cell r="M510">
            <v>0</v>
          </cell>
          <cell r="N510">
            <v>0</v>
          </cell>
        </row>
        <row r="511">
          <cell r="A511">
            <v>7320001000</v>
          </cell>
          <cell r="C511">
            <v>0</v>
          </cell>
          <cell r="D511">
            <v>0</v>
          </cell>
          <cell r="E511">
            <v>0</v>
          </cell>
          <cell r="F511">
            <v>0</v>
          </cell>
          <cell r="G511">
            <v>0</v>
          </cell>
          <cell r="H511">
            <v>0</v>
          </cell>
          <cell r="I511">
            <v>0</v>
          </cell>
          <cell r="J511">
            <v>0</v>
          </cell>
          <cell r="K511">
            <v>0</v>
          </cell>
          <cell r="L511">
            <v>0</v>
          </cell>
          <cell r="M511">
            <v>0</v>
          </cell>
          <cell r="N511">
            <v>0</v>
          </cell>
        </row>
        <row r="512">
          <cell r="A512">
            <v>7320006000</v>
          </cell>
          <cell r="C512">
            <v>0</v>
          </cell>
          <cell r="D512">
            <v>0</v>
          </cell>
          <cell r="E512">
            <v>0</v>
          </cell>
          <cell r="F512">
            <v>0</v>
          </cell>
          <cell r="G512">
            <v>0</v>
          </cell>
          <cell r="H512">
            <v>0</v>
          </cell>
          <cell r="I512">
            <v>0</v>
          </cell>
          <cell r="J512">
            <v>0</v>
          </cell>
          <cell r="K512">
            <v>0</v>
          </cell>
          <cell r="L512">
            <v>0</v>
          </cell>
          <cell r="M512">
            <v>0</v>
          </cell>
          <cell r="N512">
            <v>0</v>
          </cell>
        </row>
        <row r="513">
          <cell r="A513">
            <v>7340001000</v>
          </cell>
          <cell r="C513">
            <v>0</v>
          </cell>
          <cell r="D513">
            <v>0</v>
          </cell>
          <cell r="E513">
            <v>0</v>
          </cell>
          <cell r="F513">
            <v>0</v>
          </cell>
          <cell r="G513">
            <v>0</v>
          </cell>
          <cell r="H513">
            <v>0</v>
          </cell>
          <cell r="I513">
            <v>0</v>
          </cell>
          <cell r="J513">
            <v>0</v>
          </cell>
          <cell r="K513">
            <v>0</v>
          </cell>
          <cell r="L513">
            <v>0</v>
          </cell>
          <cell r="M513">
            <v>0</v>
          </cell>
          <cell r="N513">
            <v>0</v>
          </cell>
        </row>
        <row r="514">
          <cell r="A514">
            <v>7360001000</v>
          </cell>
          <cell r="C514">
            <v>0</v>
          </cell>
          <cell r="D514">
            <v>0</v>
          </cell>
          <cell r="E514">
            <v>0</v>
          </cell>
          <cell r="F514">
            <v>0</v>
          </cell>
          <cell r="G514">
            <v>0</v>
          </cell>
          <cell r="H514">
            <v>0</v>
          </cell>
          <cell r="I514">
            <v>0</v>
          </cell>
          <cell r="J514">
            <v>0</v>
          </cell>
          <cell r="K514">
            <v>0</v>
          </cell>
          <cell r="L514">
            <v>0</v>
          </cell>
          <cell r="M514">
            <v>0</v>
          </cell>
          <cell r="N514">
            <v>0</v>
          </cell>
        </row>
        <row r="515">
          <cell r="A515">
            <v>7380000000</v>
          </cell>
          <cell r="C515">
            <v>0</v>
          </cell>
          <cell r="D515">
            <v>0</v>
          </cell>
          <cell r="E515">
            <v>0</v>
          </cell>
          <cell r="F515">
            <v>0</v>
          </cell>
          <cell r="G515">
            <v>0</v>
          </cell>
          <cell r="H515">
            <v>0</v>
          </cell>
          <cell r="I515">
            <v>0</v>
          </cell>
          <cell r="J515">
            <v>0</v>
          </cell>
          <cell r="K515">
            <v>0</v>
          </cell>
          <cell r="L515">
            <v>0</v>
          </cell>
          <cell r="M515">
            <v>0</v>
          </cell>
          <cell r="N515">
            <v>0</v>
          </cell>
        </row>
        <row r="516">
          <cell r="A516">
            <v>7380001000</v>
          </cell>
          <cell r="C516">
            <v>0</v>
          </cell>
          <cell r="D516">
            <v>0</v>
          </cell>
          <cell r="E516">
            <v>0</v>
          </cell>
          <cell r="F516">
            <v>0</v>
          </cell>
          <cell r="G516">
            <v>0</v>
          </cell>
          <cell r="H516">
            <v>0</v>
          </cell>
          <cell r="I516">
            <v>0</v>
          </cell>
          <cell r="J516">
            <v>0</v>
          </cell>
          <cell r="K516">
            <v>0</v>
          </cell>
          <cell r="L516">
            <v>0</v>
          </cell>
          <cell r="M516">
            <v>0</v>
          </cell>
          <cell r="N516">
            <v>0</v>
          </cell>
        </row>
        <row r="517">
          <cell r="A517">
            <v>7380002000</v>
          </cell>
          <cell r="C517">
            <v>0</v>
          </cell>
          <cell r="D517">
            <v>0</v>
          </cell>
          <cell r="E517">
            <v>0</v>
          </cell>
          <cell r="F517">
            <v>0</v>
          </cell>
          <cell r="G517">
            <v>0</v>
          </cell>
          <cell r="H517">
            <v>0</v>
          </cell>
          <cell r="I517">
            <v>0</v>
          </cell>
          <cell r="J517">
            <v>0</v>
          </cell>
          <cell r="K517">
            <v>0</v>
          </cell>
          <cell r="L517">
            <v>0</v>
          </cell>
          <cell r="M517">
            <v>0</v>
          </cell>
          <cell r="N517">
            <v>0</v>
          </cell>
        </row>
        <row r="518">
          <cell r="A518">
            <v>7380003000</v>
          </cell>
          <cell r="C518">
            <v>0</v>
          </cell>
          <cell r="D518">
            <v>0</v>
          </cell>
          <cell r="E518">
            <v>0</v>
          </cell>
          <cell r="F518">
            <v>0</v>
          </cell>
          <cell r="G518">
            <v>0</v>
          </cell>
          <cell r="H518">
            <v>0</v>
          </cell>
          <cell r="I518">
            <v>0</v>
          </cell>
          <cell r="J518">
            <v>0</v>
          </cell>
          <cell r="K518">
            <v>0</v>
          </cell>
          <cell r="L518">
            <v>0</v>
          </cell>
          <cell r="M518">
            <v>0</v>
          </cell>
          <cell r="N518">
            <v>0</v>
          </cell>
        </row>
        <row r="519">
          <cell r="A519">
            <v>7380004000</v>
          </cell>
          <cell r="C519">
            <v>0</v>
          </cell>
          <cell r="D519">
            <v>0</v>
          </cell>
          <cell r="E519">
            <v>0</v>
          </cell>
          <cell r="F519">
            <v>0</v>
          </cell>
          <cell r="G519">
            <v>0</v>
          </cell>
          <cell r="H519">
            <v>0</v>
          </cell>
          <cell r="I519">
            <v>0</v>
          </cell>
          <cell r="J519">
            <v>0</v>
          </cell>
          <cell r="K519">
            <v>0</v>
          </cell>
          <cell r="L519">
            <v>0</v>
          </cell>
          <cell r="M519">
            <v>0</v>
          </cell>
          <cell r="N519">
            <v>0</v>
          </cell>
        </row>
        <row r="520">
          <cell r="A520">
            <v>7380005000</v>
          </cell>
          <cell r="C520">
            <v>0</v>
          </cell>
          <cell r="D520">
            <v>0</v>
          </cell>
          <cell r="E520">
            <v>0</v>
          </cell>
          <cell r="F520">
            <v>0</v>
          </cell>
          <cell r="G520">
            <v>0</v>
          </cell>
          <cell r="H520">
            <v>0</v>
          </cell>
          <cell r="I520">
            <v>0</v>
          </cell>
          <cell r="J520">
            <v>0</v>
          </cell>
          <cell r="K520">
            <v>0</v>
          </cell>
          <cell r="L520">
            <v>0</v>
          </cell>
          <cell r="M520">
            <v>0</v>
          </cell>
          <cell r="N520">
            <v>0</v>
          </cell>
        </row>
        <row r="521">
          <cell r="A521">
            <v>7380099000</v>
          </cell>
          <cell r="C521">
            <v>0</v>
          </cell>
          <cell r="D521">
            <v>0</v>
          </cell>
          <cell r="E521">
            <v>0</v>
          </cell>
          <cell r="F521">
            <v>0</v>
          </cell>
          <cell r="G521">
            <v>0</v>
          </cell>
          <cell r="H521">
            <v>0</v>
          </cell>
          <cell r="I521">
            <v>0</v>
          </cell>
          <cell r="J521">
            <v>0</v>
          </cell>
          <cell r="K521">
            <v>0</v>
          </cell>
          <cell r="L521">
            <v>0</v>
          </cell>
          <cell r="M521">
            <v>0</v>
          </cell>
          <cell r="N521">
            <v>0</v>
          </cell>
        </row>
        <row r="522">
          <cell r="A522">
            <v>7400000001</v>
          </cell>
          <cell r="C522">
            <v>0</v>
          </cell>
          <cell r="D522">
            <v>0</v>
          </cell>
          <cell r="E522">
            <v>0</v>
          </cell>
          <cell r="F522">
            <v>0</v>
          </cell>
          <cell r="G522">
            <v>0</v>
          </cell>
          <cell r="H522">
            <v>0</v>
          </cell>
          <cell r="I522">
            <v>0</v>
          </cell>
          <cell r="J522">
            <v>0</v>
          </cell>
          <cell r="K522">
            <v>0</v>
          </cell>
          <cell r="L522">
            <v>0</v>
          </cell>
          <cell r="M522">
            <v>0</v>
          </cell>
          <cell r="N522">
            <v>0</v>
          </cell>
        </row>
        <row r="523">
          <cell r="A523">
            <v>7410001000</v>
          </cell>
          <cell r="C523">
            <v>0</v>
          </cell>
          <cell r="D523">
            <v>0</v>
          </cell>
          <cell r="E523">
            <v>0</v>
          </cell>
          <cell r="F523">
            <v>0</v>
          </cell>
          <cell r="G523">
            <v>0</v>
          </cell>
          <cell r="H523">
            <v>0</v>
          </cell>
          <cell r="I523">
            <v>0</v>
          </cell>
          <cell r="J523">
            <v>0</v>
          </cell>
          <cell r="K523">
            <v>0</v>
          </cell>
          <cell r="L523">
            <v>0</v>
          </cell>
          <cell r="M523">
            <v>0</v>
          </cell>
          <cell r="N523">
            <v>0</v>
          </cell>
        </row>
        <row r="524">
          <cell r="A524">
            <v>7480001000</v>
          </cell>
          <cell r="C524">
            <v>0</v>
          </cell>
          <cell r="D524">
            <v>0</v>
          </cell>
          <cell r="E524">
            <v>0</v>
          </cell>
          <cell r="F524">
            <v>0</v>
          </cell>
          <cell r="G524">
            <v>0</v>
          </cell>
          <cell r="H524">
            <v>0</v>
          </cell>
          <cell r="I524">
            <v>0</v>
          </cell>
          <cell r="J524">
            <v>0</v>
          </cell>
          <cell r="K524">
            <v>0</v>
          </cell>
          <cell r="L524">
            <v>0</v>
          </cell>
          <cell r="M524">
            <v>0</v>
          </cell>
          <cell r="N524">
            <v>0</v>
          </cell>
        </row>
        <row r="525">
          <cell r="A525">
            <v>7500000001</v>
          </cell>
          <cell r="C525">
            <v>0</v>
          </cell>
          <cell r="D525">
            <v>0</v>
          </cell>
          <cell r="E525">
            <v>0</v>
          </cell>
          <cell r="F525">
            <v>0</v>
          </cell>
          <cell r="G525">
            <v>0</v>
          </cell>
          <cell r="H525">
            <v>0</v>
          </cell>
          <cell r="I525">
            <v>0</v>
          </cell>
          <cell r="J525">
            <v>0</v>
          </cell>
          <cell r="K525">
            <v>0</v>
          </cell>
          <cell r="L525">
            <v>0</v>
          </cell>
          <cell r="M525">
            <v>0</v>
          </cell>
          <cell r="N525">
            <v>0</v>
          </cell>
        </row>
        <row r="526">
          <cell r="A526">
            <v>7540001000</v>
          </cell>
          <cell r="C526">
            <v>0</v>
          </cell>
          <cell r="D526">
            <v>0</v>
          </cell>
          <cell r="E526">
            <v>0</v>
          </cell>
          <cell r="F526">
            <v>0</v>
          </cell>
          <cell r="G526">
            <v>0</v>
          </cell>
          <cell r="H526">
            <v>0</v>
          </cell>
          <cell r="I526">
            <v>0</v>
          </cell>
          <cell r="J526">
            <v>0</v>
          </cell>
          <cell r="K526">
            <v>0</v>
          </cell>
          <cell r="L526">
            <v>0</v>
          </cell>
          <cell r="M526">
            <v>0</v>
          </cell>
          <cell r="N526">
            <v>0</v>
          </cell>
        </row>
        <row r="527">
          <cell r="A527">
            <v>7540002000</v>
          </cell>
          <cell r="C527">
            <v>0</v>
          </cell>
          <cell r="D527">
            <v>0</v>
          </cell>
          <cell r="E527">
            <v>0</v>
          </cell>
          <cell r="F527">
            <v>0</v>
          </cell>
          <cell r="G527">
            <v>0</v>
          </cell>
          <cell r="H527">
            <v>0</v>
          </cell>
          <cell r="I527">
            <v>0</v>
          </cell>
          <cell r="J527">
            <v>0</v>
          </cell>
          <cell r="K527">
            <v>0</v>
          </cell>
          <cell r="L527">
            <v>0</v>
          </cell>
          <cell r="M527">
            <v>0</v>
          </cell>
          <cell r="N527">
            <v>0</v>
          </cell>
        </row>
        <row r="528">
          <cell r="A528">
            <v>7540003000</v>
          </cell>
          <cell r="C528">
            <v>-120.76</v>
          </cell>
          <cell r="D528">
            <v>-98.27</v>
          </cell>
          <cell r="E528">
            <v>-111.95000000000002</v>
          </cell>
          <cell r="F528">
            <v>0</v>
          </cell>
          <cell r="G528">
            <v>0</v>
          </cell>
          <cell r="H528">
            <v>0</v>
          </cell>
          <cell r="I528">
            <v>0</v>
          </cell>
          <cell r="J528">
            <v>0</v>
          </cell>
          <cell r="K528">
            <v>0</v>
          </cell>
          <cell r="L528">
            <v>0</v>
          </cell>
          <cell r="M528">
            <v>0</v>
          </cell>
          <cell r="N528">
            <v>0</v>
          </cell>
        </row>
        <row r="529">
          <cell r="A529">
            <v>7540004000</v>
          </cell>
          <cell r="C529">
            <v>0</v>
          </cell>
          <cell r="D529">
            <v>0</v>
          </cell>
          <cell r="E529">
            <v>0</v>
          </cell>
          <cell r="F529">
            <v>0</v>
          </cell>
          <cell r="G529">
            <v>0</v>
          </cell>
          <cell r="H529">
            <v>0</v>
          </cell>
          <cell r="I529">
            <v>0</v>
          </cell>
          <cell r="J529">
            <v>0</v>
          </cell>
          <cell r="K529">
            <v>0</v>
          </cell>
          <cell r="L529">
            <v>0</v>
          </cell>
          <cell r="M529">
            <v>0</v>
          </cell>
          <cell r="N529">
            <v>0</v>
          </cell>
        </row>
        <row r="530">
          <cell r="A530">
            <v>7540005000</v>
          </cell>
          <cell r="C530">
            <v>0</v>
          </cell>
          <cell r="D530">
            <v>0</v>
          </cell>
          <cell r="E530">
            <v>0</v>
          </cell>
          <cell r="F530">
            <v>0</v>
          </cell>
          <cell r="G530">
            <v>0</v>
          </cell>
          <cell r="H530">
            <v>0</v>
          </cell>
          <cell r="I530">
            <v>0</v>
          </cell>
          <cell r="J530">
            <v>0</v>
          </cell>
          <cell r="K530">
            <v>0</v>
          </cell>
          <cell r="L530">
            <v>0</v>
          </cell>
          <cell r="M530">
            <v>0</v>
          </cell>
          <cell r="N530">
            <v>0</v>
          </cell>
        </row>
        <row r="531">
          <cell r="A531">
            <v>7540006000</v>
          </cell>
          <cell r="C531">
            <v>0</v>
          </cell>
          <cell r="D531">
            <v>0</v>
          </cell>
          <cell r="E531">
            <v>0</v>
          </cell>
          <cell r="F531">
            <v>0</v>
          </cell>
          <cell r="G531">
            <v>0</v>
          </cell>
          <cell r="H531">
            <v>0</v>
          </cell>
          <cell r="I531">
            <v>0</v>
          </cell>
          <cell r="J531">
            <v>0</v>
          </cell>
          <cell r="K531">
            <v>0</v>
          </cell>
          <cell r="L531">
            <v>0</v>
          </cell>
          <cell r="M531">
            <v>0</v>
          </cell>
          <cell r="N531">
            <v>0</v>
          </cell>
        </row>
        <row r="532">
          <cell r="A532">
            <v>7540007000</v>
          </cell>
          <cell r="C532">
            <v>0</v>
          </cell>
          <cell r="D532">
            <v>0</v>
          </cell>
          <cell r="E532">
            <v>0</v>
          </cell>
          <cell r="F532">
            <v>0</v>
          </cell>
          <cell r="G532">
            <v>0</v>
          </cell>
          <cell r="H532">
            <v>0</v>
          </cell>
          <cell r="I532">
            <v>0</v>
          </cell>
          <cell r="J532">
            <v>0</v>
          </cell>
          <cell r="K532">
            <v>0</v>
          </cell>
          <cell r="L532">
            <v>0</v>
          </cell>
          <cell r="M532">
            <v>0</v>
          </cell>
          <cell r="N532">
            <v>0</v>
          </cell>
        </row>
        <row r="533">
          <cell r="A533">
            <v>7550001000</v>
          </cell>
          <cell r="C533">
            <v>0</v>
          </cell>
          <cell r="D533">
            <v>0</v>
          </cell>
          <cell r="E533">
            <v>0</v>
          </cell>
          <cell r="F533">
            <v>0</v>
          </cell>
          <cell r="G533">
            <v>0</v>
          </cell>
          <cell r="H533">
            <v>0</v>
          </cell>
          <cell r="I533">
            <v>0</v>
          </cell>
          <cell r="J533">
            <v>0</v>
          </cell>
          <cell r="K533">
            <v>0</v>
          </cell>
          <cell r="L533">
            <v>0</v>
          </cell>
          <cell r="M533">
            <v>0</v>
          </cell>
          <cell r="N533">
            <v>0</v>
          </cell>
        </row>
        <row r="534">
          <cell r="A534">
            <v>7550001001</v>
          </cell>
          <cell r="C534">
            <v>0</v>
          </cell>
          <cell r="D534">
            <v>0</v>
          </cell>
          <cell r="E534">
            <v>0</v>
          </cell>
          <cell r="F534">
            <v>0</v>
          </cell>
          <cell r="G534">
            <v>0</v>
          </cell>
          <cell r="H534">
            <v>0</v>
          </cell>
          <cell r="I534">
            <v>0</v>
          </cell>
          <cell r="J534">
            <v>0</v>
          </cell>
          <cell r="K534">
            <v>0</v>
          </cell>
          <cell r="L534">
            <v>0</v>
          </cell>
          <cell r="M534">
            <v>0</v>
          </cell>
          <cell r="N534">
            <v>0</v>
          </cell>
        </row>
        <row r="535">
          <cell r="A535">
            <v>7550002000</v>
          </cell>
          <cell r="C535">
            <v>0</v>
          </cell>
          <cell r="D535">
            <v>0</v>
          </cell>
          <cell r="E535">
            <v>0</v>
          </cell>
          <cell r="F535">
            <v>0</v>
          </cell>
          <cell r="G535">
            <v>0</v>
          </cell>
          <cell r="H535">
            <v>0</v>
          </cell>
          <cell r="I535">
            <v>0</v>
          </cell>
          <cell r="J535">
            <v>0</v>
          </cell>
          <cell r="K535">
            <v>0</v>
          </cell>
          <cell r="L535">
            <v>0</v>
          </cell>
          <cell r="M535">
            <v>0</v>
          </cell>
          <cell r="N535">
            <v>0</v>
          </cell>
        </row>
        <row r="536">
          <cell r="A536">
            <v>7560001000</v>
          </cell>
          <cell r="C536">
            <v>0</v>
          </cell>
          <cell r="D536">
            <v>0</v>
          </cell>
          <cell r="E536">
            <v>0</v>
          </cell>
          <cell r="F536">
            <v>0</v>
          </cell>
          <cell r="G536">
            <v>0</v>
          </cell>
          <cell r="H536">
            <v>0</v>
          </cell>
          <cell r="I536">
            <v>0</v>
          </cell>
          <cell r="J536">
            <v>0</v>
          </cell>
          <cell r="K536">
            <v>0</v>
          </cell>
          <cell r="L536">
            <v>0</v>
          </cell>
          <cell r="M536">
            <v>0</v>
          </cell>
          <cell r="N536">
            <v>0</v>
          </cell>
        </row>
        <row r="537">
          <cell r="A537">
            <v>7600000001</v>
          </cell>
          <cell r="C537">
            <v>0</v>
          </cell>
          <cell r="D537">
            <v>0</v>
          </cell>
          <cell r="E537">
            <v>0</v>
          </cell>
          <cell r="F537">
            <v>0</v>
          </cell>
          <cell r="G537">
            <v>0</v>
          </cell>
          <cell r="H537">
            <v>0</v>
          </cell>
          <cell r="I537">
            <v>0</v>
          </cell>
          <cell r="J537">
            <v>0</v>
          </cell>
          <cell r="K537">
            <v>0</v>
          </cell>
          <cell r="L537">
            <v>0</v>
          </cell>
          <cell r="M537">
            <v>0</v>
          </cell>
          <cell r="N537">
            <v>0</v>
          </cell>
        </row>
        <row r="538">
          <cell r="A538">
            <v>7610001000</v>
          </cell>
          <cell r="C538">
            <v>0</v>
          </cell>
          <cell r="D538">
            <v>0</v>
          </cell>
          <cell r="E538">
            <v>0</v>
          </cell>
          <cell r="F538">
            <v>0</v>
          </cell>
          <cell r="G538">
            <v>0</v>
          </cell>
          <cell r="H538">
            <v>0</v>
          </cell>
          <cell r="I538">
            <v>0</v>
          </cell>
          <cell r="J538">
            <v>0</v>
          </cell>
          <cell r="K538">
            <v>0</v>
          </cell>
          <cell r="L538">
            <v>0</v>
          </cell>
          <cell r="M538">
            <v>0</v>
          </cell>
          <cell r="N538">
            <v>0</v>
          </cell>
        </row>
        <row r="539">
          <cell r="A539">
            <v>7680003000</v>
          </cell>
          <cell r="C539">
            <v>0</v>
          </cell>
          <cell r="D539">
            <v>0</v>
          </cell>
          <cell r="E539">
            <v>0</v>
          </cell>
          <cell r="F539">
            <v>0</v>
          </cell>
          <cell r="G539">
            <v>0</v>
          </cell>
          <cell r="H539">
            <v>0</v>
          </cell>
          <cell r="I539">
            <v>0</v>
          </cell>
          <cell r="J539">
            <v>0</v>
          </cell>
          <cell r="K539">
            <v>0</v>
          </cell>
          <cell r="L539">
            <v>0</v>
          </cell>
          <cell r="M539">
            <v>0</v>
          </cell>
          <cell r="N539">
            <v>0</v>
          </cell>
        </row>
        <row r="540">
          <cell r="A540">
            <v>7680006000</v>
          </cell>
          <cell r="C540">
            <v>-28142032.5</v>
          </cell>
          <cell r="D540">
            <v>-28766322.359999903</v>
          </cell>
          <cell r="E540">
            <v>7781218.8999999017</v>
          </cell>
          <cell r="F540">
            <v>0</v>
          </cell>
          <cell r="G540">
            <v>0</v>
          </cell>
          <cell r="H540">
            <v>0</v>
          </cell>
          <cell r="I540">
            <v>0</v>
          </cell>
          <cell r="J540">
            <v>0</v>
          </cell>
          <cell r="K540">
            <v>0</v>
          </cell>
          <cell r="L540">
            <v>0</v>
          </cell>
          <cell r="M540">
            <v>0</v>
          </cell>
          <cell r="N540">
            <v>0</v>
          </cell>
        </row>
        <row r="541">
          <cell r="A541">
            <v>7680007000</v>
          </cell>
          <cell r="C541">
            <v>0</v>
          </cell>
          <cell r="D541">
            <v>0</v>
          </cell>
          <cell r="E541">
            <v>0</v>
          </cell>
          <cell r="F541">
            <v>0</v>
          </cell>
          <cell r="G541">
            <v>0</v>
          </cell>
          <cell r="H541">
            <v>0</v>
          </cell>
          <cell r="I541">
            <v>0</v>
          </cell>
          <cell r="J541">
            <v>0</v>
          </cell>
          <cell r="K541">
            <v>0</v>
          </cell>
          <cell r="L541">
            <v>0</v>
          </cell>
          <cell r="M541">
            <v>0</v>
          </cell>
          <cell r="N541">
            <v>0</v>
          </cell>
        </row>
        <row r="542">
          <cell r="A542">
            <v>7680020000</v>
          </cell>
          <cell r="C542">
            <v>0</v>
          </cell>
          <cell r="D542">
            <v>0</v>
          </cell>
          <cell r="E542">
            <v>0</v>
          </cell>
          <cell r="F542">
            <v>0</v>
          </cell>
          <cell r="G542">
            <v>0</v>
          </cell>
          <cell r="H542">
            <v>0</v>
          </cell>
          <cell r="I542">
            <v>0</v>
          </cell>
          <cell r="J542">
            <v>0</v>
          </cell>
          <cell r="K542">
            <v>0</v>
          </cell>
          <cell r="L542">
            <v>0</v>
          </cell>
          <cell r="M542">
            <v>0</v>
          </cell>
          <cell r="N542">
            <v>0</v>
          </cell>
        </row>
        <row r="543">
          <cell r="A543">
            <v>7680098000</v>
          </cell>
          <cell r="C543">
            <v>0</v>
          </cell>
          <cell r="D543">
            <v>0</v>
          </cell>
          <cell r="E543">
            <v>0</v>
          </cell>
          <cell r="F543">
            <v>0</v>
          </cell>
          <cell r="G543">
            <v>0</v>
          </cell>
          <cell r="H543">
            <v>0</v>
          </cell>
          <cell r="I543">
            <v>0</v>
          </cell>
          <cell r="J543">
            <v>0</v>
          </cell>
          <cell r="K543">
            <v>0</v>
          </cell>
          <cell r="L543">
            <v>0</v>
          </cell>
          <cell r="M543">
            <v>0</v>
          </cell>
          <cell r="N543">
            <v>0</v>
          </cell>
        </row>
        <row r="544">
          <cell r="A544">
            <v>7680099000</v>
          </cell>
          <cell r="C544">
            <v>0</v>
          </cell>
          <cell r="D544">
            <v>0</v>
          </cell>
          <cell r="E544">
            <v>0</v>
          </cell>
          <cell r="F544">
            <v>0</v>
          </cell>
          <cell r="G544">
            <v>0</v>
          </cell>
          <cell r="H544">
            <v>0</v>
          </cell>
          <cell r="I544">
            <v>0</v>
          </cell>
          <cell r="J544">
            <v>0</v>
          </cell>
          <cell r="K544">
            <v>0</v>
          </cell>
          <cell r="L544">
            <v>0</v>
          </cell>
          <cell r="M544">
            <v>0</v>
          </cell>
          <cell r="N544">
            <v>0</v>
          </cell>
        </row>
        <row r="545">
          <cell r="A545">
            <v>7700000001</v>
          </cell>
          <cell r="C545">
            <v>0</v>
          </cell>
          <cell r="D545">
            <v>0</v>
          </cell>
          <cell r="E545">
            <v>0</v>
          </cell>
          <cell r="F545">
            <v>0</v>
          </cell>
          <cell r="G545">
            <v>0</v>
          </cell>
          <cell r="H545">
            <v>0</v>
          </cell>
          <cell r="I545">
            <v>0</v>
          </cell>
          <cell r="J545">
            <v>0</v>
          </cell>
          <cell r="K545">
            <v>0</v>
          </cell>
          <cell r="L545">
            <v>0</v>
          </cell>
          <cell r="M545">
            <v>0</v>
          </cell>
          <cell r="N545">
            <v>0</v>
          </cell>
        </row>
        <row r="546">
          <cell r="A546">
            <v>7712001000</v>
          </cell>
          <cell r="C546">
            <v>0</v>
          </cell>
          <cell r="D546">
            <v>0</v>
          </cell>
          <cell r="E546">
            <v>0</v>
          </cell>
          <cell r="F546">
            <v>0</v>
          </cell>
          <cell r="G546">
            <v>0</v>
          </cell>
          <cell r="H546">
            <v>0</v>
          </cell>
          <cell r="I546">
            <v>0</v>
          </cell>
          <cell r="J546">
            <v>0</v>
          </cell>
          <cell r="K546">
            <v>0</v>
          </cell>
          <cell r="L546">
            <v>0</v>
          </cell>
          <cell r="M546">
            <v>0</v>
          </cell>
          <cell r="N546">
            <v>0</v>
          </cell>
        </row>
        <row r="547">
          <cell r="A547">
            <v>7713001000</v>
          </cell>
          <cell r="C547">
            <v>0</v>
          </cell>
          <cell r="D547">
            <v>0</v>
          </cell>
          <cell r="E547">
            <v>0</v>
          </cell>
          <cell r="F547">
            <v>0</v>
          </cell>
          <cell r="G547">
            <v>0</v>
          </cell>
          <cell r="H547">
            <v>0</v>
          </cell>
          <cell r="I547">
            <v>0</v>
          </cell>
          <cell r="J547">
            <v>0</v>
          </cell>
          <cell r="K547">
            <v>0</v>
          </cell>
          <cell r="L547">
            <v>0</v>
          </cell>
          <cell r="M547">
            <v>0</v>
          </cell>
          <cell r="N547">
            <v>0</v>
          </cell>
        </row>
        <row r="548">
          <cell r="A548">
            <v>7722001000</v>
          </cell>
          <cell r="C548">
            <v>0</v>
          </cell>
          <cell r="D548">
            <v>0</v>
          </cell>
          <cell r="E548">
            <v>0</v>
          </cell>
          <cell r="F548">
            <v>0</v>
          </cell>
          <cell r="G548">
            <v>0</v>
          </cell>
          <cell r="H548">
            <v>0</v>
          </cell>
          <cell r="I548">
            <v>0</v>
          </cell>
          <cell r="J548">
            <v>0</v>
          </cell>
          <cell r="K548">
            <v>0</v>
          </cell>
          <cell r="L548">
            <v>0</v>
          </cell>
          <cell r="M548">
            <v>0</v>
          </cell>
          <cell r="N548">
            <v>0</v>
          </cell>
        </row>
        <row r="549">
          <cell r="A549">
            <v>7722002000</v>
          </cell>
          <cell r="C549">
            <v>0</v>
          </cell>
          <cell r="D549">
            <v>0</v>
          </cell>
          <cell r="E549">
            <v>0</v>
          </cell>
          <cell r="F549">
            <v>0</v>
          </cell>
          <cell r="G549">
            <v>0</v>
          </cell>
          <cell r="H549">
            <v>0</v>
          </cell>
          <cell r="I549">
            <v>0</v>
          </cell>
          <cell r="J549">
            <v>0</v>
          </cell>
          <cell r="K549">
            <v>0</v>
          </cell>
          <cell r="L549">
            <v>0</v>
          </cell>
          <cell r="M549">
            <v>0</v>
          </cell>
          <cell r="N549">
            <v>0</v>
          </cell>
        </row>
        <row r="550">
          <cell r="A550">
            <v>7723002000</v>
          </cell>
          <cell r="C550">
            <v>0</v>
          </cell>
          <cell r="D550">
            <v>0</v>
          </cell>
          <cell r="E550">
            <v>0</v>
          </cell>
          <cell r="F550">
            <v>0</v>
          </cell>
          <cell r="G550">
            <v>0</v>
          </cell>
          <cell r="H550">
            <v>0</v>
          </cell>
          <cell r="I550">
            <v>0</v>
          </cell>
          <cell r="J550">
            <v>0</v>
          </cell>
          <cell r="K550">
            <v>0</v>
          </cell>
          <cell r="L550">
            <v>0</v>
          </cell>
          <cell r="M550">
            <v>0</v>
          </cell>
          <cell r="N550">
            <v>0</v>
          </cell>
        </row>
        <row r="551">
          <cell r="A551">
            <v>7800000001</v>
          </cell>
          <cell r="C551">
            <v>0</v>
          </cell>
          <cell r="D551">
            <v>0</v>
          </cell>
          <cell r="E551">
            <v>0</v>
          </cell>
          <cell r="F551">
            <v>0</v>
          </cell>
          <cell r="G551">
            <v>0</v>
          </cell>
          <cell r="H551">
            <v>0</v>
          </cell>
          <cell r="I551">
            <v>0</v>
          </cell>
          <cell r="J551">
            <v>0</v>
          </cell>
          <cell r="K551">
            <v>0</v>
          </cell>
          <cell r="L551">
            <v>0</v>
          </cell>
          <cell r="M551">
            <v>0</v>
          </cell>
          <cell r="N551">
            <v>0</v>
          </cell>
        </row>
        <row r="552">
          <cell r="A552">
            <v>7811001000</v>
          </cell>
          <cell r="C552">
            <v>0</v>
          </cell>
          <cell r="D552">
            <v>0</v>
          </cell>
          <cell r="E552">
            <v>0</v>
          </cell>
          <cell r="F552">
            <v>0</v>
          </cell>
          <cell r="G552">
            <v>0</v>
          </cell>
          <cell r="H552">
            <v>0</v>
          </cell>
          <cell r="I552">
            <v>0</v>
          </cell>
          <cell r="J552">
            <v>0</v>
          </cell>
          <cell r="K552">
            <v>0</v>
          </cell>
          <cell r="L552">
            <v>0</v>
          </cell>
          <cell r="M552">
            <v>0</v>
          </cell>
          <cell r="N552">
            <v>0</v>
          </cell>
        </row>
        <row r="553">
          <cell r="A553">
            <v>7811002000</v>
          </cell>
          <cell r="C553">
            <v>0</v>
          </cell>
          <cell r="D553">
            <v>0</v>
          </cell>
          <cell r="E553">
            <v>0</v>
          </cell>
          <cell r="F553">
            <v>0</v>
          </cell>
          <cell r="G553">
            <v>0</v>
          </cell>
          <cell r="H553">
            <v>0</v>
          </cell>
          <cell r="I553">
            <v>0</v>
          </cell>
          <cell r="J553">
            <v>0</v>
          </cell>
          <cell r="K553">
            <v>0</v>
          </cell>
          <cell r="L553">
            <v>0</v>
          </cell>
          <cell r="M553">
            <v>0</v>
          </cell>
          <cell r="N553">
            <v>0</v>
          </cell>
        </row>
        <row r="554">
          <cell r="A554">
            <v>7812001000</v>
          </cell>
          <cell r="C554">
            <v>0</v>
          </cell>
          <cell r="D554">
            <v>0</v>
          </cell>
          <cell r="E554">
            <v>0</v>
          </cell>
          <cell r="F554">
            <v>0</v>
          </cell>
          <cell r="G554">
            <v>0</v>
          </cell>
          <cell r="H554">
            <v>0</v>
          </cell>
          <cell r="I554">
            <v>0</v>
          </cell>
          <cell r="J554">
            <v>0</v>
          </cell>
          <cell r="K554">
            <v>0</v>
          </cell>
          <cell r="L554">
            <v>0</v>
          </cell>
          <cell r="M554">
            <v>0</v>
          </cell>
          <cell r="N554">
            <v>0</v>
          </cell>
        </row>
        <row r="555">
          <cell r="A555">
            <v>7812002000</v>
          </cell>
          <cell r="C555">
            <v>0</v>
          </cell>
          <cell r="D555">
            <v>0</v>
          </cell>
          <cell r="E555">
            <v>0</v>
          </cell>
          <cell r="F555">
            <v>0</v>
          </cell>
          <cell r="G555">
            <v>0</v>
          </cell>
          <cell r="H555">
            <v>0</v>
          </cell>
          <cell r="I555">
            <v>0</v>
          </cell>
          <cell r="J555">
            <v>0</v>
          </cell>
          <cell r="K555">
            <v>0</v>
          </cell>
          <cell r="L555">
            <v>0</v>
          </cell>
          <cell r="M555">
            <v>0</v>
          </cell>
          <cell r="N555">
            <v>0</v>
          </cell>
        </row>
        <row r="556">
          <cell r="A556">
            <v>7813001000</v>
          </cell>
          <cell r="C556">
            <v>0</v>
          </cell>
          <cell r="D556">
            <v>0</v>
          </cell>
          <cell r="E556">
            <v>0</v>
          </cell>
          <cell r="F556">
            <v>0</v>
          </cell>
          <cell r="G556">
            <v>0</v>
          </cell>
          <cell r="H556">
            <v>0</v>
          </cell>
          <cell r="I556">
            <v>0</v>
          </cell>
          <cell r="J556">
            <v>0</v>
          </cell>
          <cell r="K556">
            <v>0</v>
          </cell>
          <cell r="L556">
            <v>0</v>
          </cell>
          <cell r="M556">
            <v>0</v>
          </cell>
          <cell r="N556">
            <v>0</v>
          </cell>
        </row>
        <row r="557">
          <cell r="A557">
            <v>7813002000</v>
          </cell>
          <cell r="C557">
            <v>0</v>
          </cell>
          <cell r="D557">
            <v>0</v>
          </cell>
          <cell r="E557">
            <v>0</v>
          </cell>
          <cell r="F557">
            <v>0</v>
          </cell>
          <cell r="G557">
            <v>0</v>
          </cell>
          <cell r="H557">
            <v>0</v>
          </cell>
          <cell r="I557">
            <v>0</v>
          </cell>
          <cell r="J557">
            <v>0</v>
          </cell>
          <cell r="K557">
            <v>0</v>
          </cell>
          <cell r="L557">
            <v>0</v>
          </cell>
          <cell r="M557">
            <v>0</v>
          </cell>
          <cell r="N557">
            <v>0</v>
          </cell>
        </row>
        <row r="558">
          <cell r="A558">
            <v>7813003000</v>
          </cell>
          <cell r="C558">
            <v>0</v>
          </cell>
          <cell r="D558">
            <v>0</v>
          </cell>
          <cell r="E558">
            <v>0</v>
          </cell>
          <cell r="F558">
            <v>0</v>
          </cell>
          <cell r="G558">
            <v>0</v>
          </cell>
          <cell r="H558">
            <v>0</v>
          </cell>
          <cell r="I558">
            <v>0</v>
          </cell>
          <cell r="J558">
            <v>0</v>
          </cell>
          <cell r="K558">
            <v>0</v>
          </cell>
          <cell r="L558">
            <v>0</v>
          </cell>
          <cell r="M558">
            <v>0</v>
          </cell>
          <cell r="N558">
            <v>0</v>
          </cell>
        </row>
        <row r="559">
          <cell r="A559">
            <v>7813099000</v>
          </cell>
          <cell r="C559">
            <v>0</v>
          </cell>
          <cell r="D559">
            <v>0</v>
          </cell>
          <cell r="E559">
            <v>0</v>
          </cell>
          <cell r="F559">
            <v>0</v>
          </cell>
          <cell r="G559">
            <v>0</v>
          </cell>
          <cell r="H559">
            <v>0</v>
          </cell>
          <cell r="I559">
            <v>0</v>
          </cell>
          <cell r="J559">
            <v>0</v>
          </cell>
          <cell r="K559">
            <v>0</v>
          </cell>
          <cell r="L559">
            <v>0</v>
          </cell>
          <cell r="M559">
            <v>0</v>
          </cell>
          <cell r="N559">
            <v>0</v>
          </cell>
        </row>
        <row r="560">
          <cell r="A560">
            <v>7815001000</v>
          </cell>
          <cell r="C560">
            <v>0</v>
          </cell>
          <cell r="D560">
            <v>0</v>
          </cell>
          <cell r="E560">
            <v>0</v>
          </cell>
          <cell r="F560">
            <v>0</v>
          </cell>
          <cell r="G560">
            <v>0</v>
          </cell>
          <cell r="H560">
            <v>0</v>
          </cell>
          <cell r="I560">
            <v>0</v>
          </cell>
          <cell r="J560">
            <v>0</v>
          </cell>
          <cell r="K560">
            <v>0</v>
          </cell>
          <cell r="L560">
            <v>0</v>
          </cell>
          <cell r="M560">
            <v>0</v>
          </cell>
          <cell r="N560">
            <v>0</v>
          </cell>
        </row>
        <row r="561">
          <cell r="A561">
            <v>7816001000</v>
          </cell>
          <cell r="C561">
            <v>0</v>
          </cell>
          <cell r="D561">
            <v>0</v>
          </cell>
          <cell r="E561">
            <v>0</v>
          </cell>
          <cell r="F561">
            <v>0</v>
          </cell>
          <cell r="G561">
            <v>0</v>
          </cell>
          <cell r="H561">
            <v>0</v>
          </cell>
          <cell r="I561">
            <v>0</v>
          </cell>
          <cell r="J561">
            <v>0</v>
          </cell>
          <cell r="K561">
            <v>0</v>
          </cell>
          <cell r="L561">
            <v>0</v>
          </cell>
          <cell r="M561">
            <v>0</v>
          </cell>
          <cell r="N561">
            <v>0</v>
          </cell>
        </row>
        <row r="562">
          <cell r="A562">
            <v>7818001000</v>
          </cell>
          <cell r="C562">
            <v>0</v>
          </cell>
          <cell r="D562">
            <v>0</v>
          </cell>
          <cell r="E562">
            <v>0</v>
          </cell>
          <cell r="F562">
            <v>0</v>
          </cell>
          <cell r="G562">
            <v>0</v>
          </cell>
          <cell r="H562">
            <v>0</v>
          </cell>
          <cell r="I562">
            <v>0</v>
          </cell>
          <cell r="J562">
            <v>0</v>
          </cell>
          <cell r="K562">
            <v>0</v>
          </cell>
          <cell r="L562">
            <v>0</v>
          </cell>
          <cell r="M562">
            <v>0</v>
          </cell>
          <cell r="N562">
            <v>0</v>
          </cell>
        </row>
        <row r="563">
          <cell r="A563">
            <v>7818002000</v>
          </cell>
          <cell r="C563">
            <v>0</v>
          </cell>
          <cell r="D563">
            <v>0</v>
          </cell>
          <cell r="E563">
            <v>0</v>
          </cell>
          <cell r="F563">
            <v>0</v>
          </cell>
          <cell r="G563">
            <v>0</v>
          </cell>
          <cell r="H563">
            <v>0</v>
          </cell>
          <cell r="I563">
            <v>0</v>
          </cell>
          <cell r="J563">
            <v>0</v>
          </cell>
          <cell r="K563">
            <v>0</v>
          </cell>
          <cell r="L563">
            <v>0</v>
          </cell>
          <cell r="M563">
            <v>0</v>
          </cell>
          <cell r="N563">
            <v>0</v>
          </cell>
        </row>
        <row r="564">
          <cell r="A564">
            <v>7818004000</v>
          </cell>
          <cell r="C564">
            <v>0</v>
          </cell>
          <cell r="D564">
            <v>0</v>
          </cell>
          <cell r="E564">
            <v>0</v>
          </cell>
          <cell r="F564">
            <v>0</v>
          </cell>
          <cell r="G564">
            <v>0</v>
          </cell>
          <cell r="H564">
            <v>0</v>
          </cell>
          <cell r="I564">
            <v>0</v>
          </cell>
          <cell r="J564">
            <v>0</v>
          </cell>
          <cell r="K564">
            <v>0</v>
          </cell>
          <cell r="L564">
            <v>0</v>
          </cell>
          <cell r="M564">
            <v>0</v>
          </cell>
          <cell r="N564">
            <v>0</v>
          </cell>
        </row>
        <row r="565">
          <cell r="A565">
            <v>7818006000</v>
          </cell>
          <cell r="C565">
            <v>0</v>
          </cell>
          <cell r="D565">
            <v>0</v>
          </cell>
          <cell r="E565">
            <v>0</v>
          </cell>
          <cell r="F565">
            <v>0</v>
          </cell>
          <cell r="G565">
            <v>0</v>
          </cell>
          <cell r="H565">
            <v>0</v>
          </cell>
          <cell r="I565">
            <v>0</v>
          </cell>
          <cell r="J565">
            <v>0</v>
          </cell>
          <cell r="K565">
            <v>0</v>
          </cell>
          <cell r="L565">
            <v>0</v>
          </cell>
          <cell r="M565">
            <v>0</v>
          </cell>
          <cell r="N565">
            <v>0</v>
          </cell>
        </row>
        <row r="566">
          <cell r="A566">
            <v>7818007000</v>
          </cell>
          <cell r="C566">
            <v>0</v>
          </cell>
          <cell r="D566">
            <v>0</v>
          </cell>
          <cell r="E566">
            <v>0</v>
          </cell>
          <cell r="F566">
            <v>0</v>
          </cell>
          <cell r="G566">
            <v>0</v>
          </cell>
          <cell r="H566">
            <v>0</v>
          </cell>
          <cell r="I566">
            <v>0</v>
          </cell>
          <cell r="J566">
            <v>0</v>
          </cell>
          <cell r="K566">
            <v>0</v>
          </cell>
          <cell r="L566">
            <v>0</v>
          </cell>
          <cell r="M566">
            <v>0</v>
          </cell>
          <cell r="N566">
            <v>0</v>
          </cell>
        </row>
        <row r="567">
          <cell r="A567">
            <v>7818008000</v>
          </cell>
          <cell r="C567">
            <v>0</v>
          </cell>
          <cell r="D567">
            <v>0</v>
          </cell>
          <cell r="E567">
            <v>0</v>
          </cell>
          <cell r="F567">
            <v>0</v>
          </cell>
          <cell r="G567">
            <v>0</v>
          </cell>
          <cell r="H567">
            <v>0</v>
          </cell>
          <cell r="I567">
            <v>0</v>
          </cell>
          <cell r="J567">
            <v>0</v>
          </cell>
          <cell r="K567">
            <v>0</v>
          </cell>
          <cell r="L567">
            <v>0</v>
          </cell>
          <cell r="M567">
            <v>0</v>
          </cell>
          <cell r="N567">
            <v>0</v>
          </cell>
        </row>
        <row r="568">
          <cell r="A568">
            <v>7818015000</v>
          </cell>
          <cell r="C568">
            <v>0</v>
          </cell>
          <cell r="D568">
            <v>0</v>
          </cell>
          <cell r="E568">
            <v>0</v>
          </cell>
          <cell r="F568">
            <v>0</v>
          </cell>
          <cell r="G568">
            <v>0</v>
          </cell>
          <cell r="H568">
            <v>0</v>
          </cell>
          <cell r="I568">
            <v>0</v>
          </cell>
          <cell r="J568">
            <v>0</v>
          </cell>
          <cell r="K568">
            <v>0</v>
          </cell>
          <cell r="L568">
            <v>0</v>
          </cell>
          <cell r="M568">
            <v>0</v>
          </cell>
          <cell r="N568">
            <v>0</v>
          </cell>
        </row>
        <row r="569">
          <cell r="A569">
            <v>7818017000</v>
          </cell>
          <cell r="C569">
            <v>0</v>
          </cell>
          <cell r="D569">
            <v>0</v>
          </cell>
          <cell r="E569">
            <v>0</v>
          </cell>
          <cell r="F569">
            <v>0</v>
          </cell>
          <cell r="G569">
            <v>0</v>
          </cell>
          <cell r="H569">
            <v>0</v>
          </cell>
          <cell r="I569">
            <v>0</v>
          </cell>
          <cell r="J569">
            <v>0</v>
          </cell>
          <cell r="K569">
            <v>0</v>
          </cell>
          <cell r="L569">
            <v>0</v>
          </cell>
          <cell r="M569">
            <v>0</v>
          </cell>
          <cell r="N569">
            <v>0</v>
          </cell>
        </row>
        <row r="570">
          <cell r="A570">
            <v>7818019000</v>
          </cell>
          <cell r="C570">
            <v>0</v>
          </cell>
          <cell r="D570">
            <v>0</v>
          </cell>
          <cell r="E570">
            <v>0</v>
          </cell>
          <cell r="F570">
            <v>0</v>
          </cell>
          <cell r="G570">
            <v>0</v>
          </cell>
          <cell r="H570">
            <v>0</v>
          </cell>
          <cell r="I570">
            <v>0</v>
          </cell>
          <cell r="J570">
            <v>0</v>
          </cell>
          <cell r="K570">
            <v>0</v>
          </cell>
          <cell r="L570">
            <v>0</v>
          </cell>
          <cell r="M570">
            <v>0</v>
          </cell>
          <cell r="N570">
            <v>0</v>
          </cell>
        </row>
        <row r="571">
          <cell r="A571">
            <v>7820001000</v>
          </cell>
          <cell r="C571">
            <v>0</v>
          </cell>
          <cell r="D571">
            <v>0</v>
          </cell>
          <cell r="E571">
            <v>0</v>
          </cell>
          <cell r="F571">
            <v>0</v>
          </cell>
          <cell r="G571">
            <v>0</v>
          </cell>
          <cell r="H571">
            <v>0</v>
          </cell>
          <cell r="I571">
            <v>0</v>
          </cell>
          <cell r="J571">
            <v>0</v>
          </cell>
          <cell r="K571">
            <v>0</v>
          </cell>
          <cell r="L571">
            <v>0</v>
          </cell>
          <cell r="M571">
            <v>0</v>
          </cell>
          <cell r="N571">
            <v>0</v>
          </cell>
        </row>
        <row r="572">
          <cell r="A572">
            <v>7830001000</v>
          </cell>
          <cell r="C572">
            <v>0</v>
          </cell>
          <cell r="D572">
            <v>0</v>
          </cell>
          <cell r="E572">
            <v>0</v>
          </cell>
          <cell r="F572">
            <v>0</v>
          </cell>
          <cell r="G572">
            <v>0</v>
          </cell>
          <cell r="H572">
            <v>0</v>
          </cell>
          <cell r="I572">
            <v>0</v>
          </cell>
          <cell r="J572">
            <v>0</v>
          </cell>
          <cell r="K572">
            <v>0</v>
          </cell>
          <cell r="L572">
            <v>0</v>
          </cell>
          <cell r="M572">
            <v>0</v>
          </cell>
          <cell r="N572">
            <v>0</v>
          </cell>
        </row>
        <row r="573">
          <cell r="A573">
            <v>7830002000</v>
          </cell>
          <cell r="C573">
            <v>0</v>
          </cell>
          <cell r="D573">
            <v>0</v>
          </cell>
          <cell r="E573">
            <v>0</v>
          </cell>
          <cell r="F573">
            <v>0</v>
          </cell>
          <cell r="G573">
            <v>0</v>
          </cell>
          <cell r="H573">
            <v>0</v>
          </cell>
          <cell r="I573">
            <v>0</v>
          </cell>
          <cell r="J573">
            <v>0</v>
          </cell>
          <cell r="K573">
            <v>0</v>
          </cell>
          <cell r="L573">
            <v>0</v>
          </cell>
          <cell r="M573">
            <v>0</v>
          </cell>
          <cell r="N573">
            <v>0</v>
          </cell>
        </row>
        <row r="574">
          <cell r="A574">
            <v>7840001000</v>
          </cell>
          <cell r="C574">
            <v>0</v>
          </cell>
          <cell r="D574">
            <v>0</v>
          </cell>
          <cell r="E574">
            <v>0</v>
          </cell>
          <cell r="F574">
            <v>0</v>
          </cell>
          <cell r="G574">
            <v>0</v>
          </cell>
          <cell r="H574">
            <v>0</v>
          </cell>
          <cell r="I574">
            <v>0</v>
          </cell>
          <cell r="J574">
            <v>0</v>
          </cell>
          <cell r="K574">
            <v>0</v>
          </cell>
          <cell r="L574">
            <v>0</v>
          </cell>
          <cell r="M574">
            <v>0</v>
          </cell>
          <cell r="N574">
            <v>0</v>
          </cell>
        </row>
        <row r="575">
          <cell r="A575">
            <v>7840002000</v>
          </cell>
          <cell r="C575">
            <v>0</v>
          </cell>
          <cell r="D575">
            <v>0</v>
          </cell>
          <cell r="E575">
            <v>0</v>
          </cell>
          <cell r="F575">
            <v>0</v>
          </cell>
          <cell r="G575">
            <v>0</v>
          </cell>
          <cell r="H575">
            <v>0</v>
          </cell>
          <cell r="I575">
            <v>0</v>
          </cell>
          <cell r="J575">
            <v>0</v>
          </cell>
          <cell r="K575">
            <v>0</v>
          </cell>
          <cell r="L575">
            <v>0</v>
          </cell>
          <cell r="M575">
            <v>0</v>
          </cell>
          <cell r="N575">
            <v>0</v>
          </cell>
        </row>
        <row r="576">
          <cell r="A576">
            <v>7840003000</v>
          </cell>
          <cell r="C576">
            <v>0</v>
          </cell>
          <cell r="D576">
            <v>0</v>
          </cell>
          <cell r="E576">
            <v>0</v>
          </cell>
          <cell r="F576">
            <v>0</v>
          </cell>
          <cell r="G576">
            <v>0</v>
          </cell>
          <cell r="H576">
            <v>0</v>
          </cell>
          <cell r="I576">
            <v>0</v>
          </cell>
          <cell r="J576">
            <v>0</v>
          </cell>
          <cell r="K576">
            <v>0</v>
          </cell>
          <cell r="L576">
            <v>0</v>
          </cell>
          <cell r="M576">
            <v>0</v>
          </cell>
          <cell r="N576">
            <v>0</v>
          </cell>
        </row>
        <row r="577">
          <cell r="A577">
            <v>7850001000</v>
          </cell>
          <cell r="C577">
            <v>0</v>
          </cell>
          <cell r="D577">
            <v>-153.96</v>
          </cell>
          <cell r="E577">
            <v>0</v>
          </cell>
          <cell r="F577">
            <v>0</v>
          </cell>
          <cell r="G577">
            <v>0</v>
          </cell>
          <cell r="H577">
            <v>0</v>
          </cell>
          <cell r="I577">
            <v>0</v>
          </cell>
          <cell r="J577">
            <v>0</v>
          </cell>
          <cell r="K577">
            <v>0</v>
          </cell>
          <cell r="L577">
            <v>0</v>
          </cell>
          <cell r="M577">
            <v>0</v>
          </cell>
          <cell r="N577">
            <v>0</v>
          </cell>
        </row>
        <row r="578">
          <cell r="A578">
            <v>7850002000</v>
          </cell>
          <cell r="C578">
            <v>0</v>
          </cell>
          <cell r="D578">
            <v>0</v>
          </cell>
          <cell r="E578">
            <v>0</v>
          </cell>
          <cell r="F578">
            <v>0</v>
          </cell>
          <cell r="G578">
            <v>0</v>
          </cell>
          <cell r="H578">
            <v>0</v>
          </cell>
          <cell r="I578">
            <v>0</v>
          </cell>
          <cell r="J578">
            <v>0</v>
          </cell>
          <cell r="K578">
            <v>0</v>
          </cell>
          <cell r="L578">
            <v>0</v>
          </cell>
          <cell r="M578">
            <v>0</v>
          </cell>
          <cell r="N578">
            <v>0</v>
          </cell>
        </row>
        <row r="579">
          <cell r="A579">
            <v>7850004000</v>
          </cell>
          <cell r="C579">
            <v>0</v>
          </cell>
          <cell r="D579">
            <v>0</v>
          </cell>
          <cell r="E579">
            <v>0</v>
          </cell>
          <cell r="F579">
            <v>0</v>
          </cell>
          <cell r="G579">
            <v>0</v>
          </cell>
          <cell r="H579">
            <v>0</v>
          </cell>
          <cell r="I579">
            <v>0</v>
          </cell>
          <cell r="J579">
            <v>0</v>
          </cell>
          <cell r="K579">
            <v>0</v>
          </cell>
          <cell r="L579">
            <v>0</v>
          </cell>
          <cell r="M579">
            <v>0</v>
          </cell>
          <cell r="N579">
            <v>0</v>
          </cell>
        </row>
        <row r="580">
          <cell r="A580">
            <v>7850005000</v>
          </cell>
          <cell r="C580">
            <v>0</v>
          </cell>
          <cell r="D580">
            <v>0</v>
          </cell>
          <cell r="E580">
            <v>0</v>
          </cell>
          <cell r="F580">
            <v>0</v>
          </cell>
          <cell r="G580">
            <v>0</v>
          </cell>
          <cell r="H580">
            <v>0</v>
          </cell>
          <cell r="I580">
            <v>0</v>
          </cell>
          <cell r="J580">
            <v>0</v>
          </cell>
          <cell r="K580">
            <v>0</v>
          </cell>
          <cell r="L580">
            <v>0</v>
          </cell>
          <cell r="M580">
            <v>0</v>
          </cell>
          <cell r="N580">
            <v>0</v>
          </cell>
        </row>
        <row r="581">
          <cell r="A581">
            <v>7850006000</v>
          </cell>
          <cell r="C581">
            <v>0</v>
          </cell>
          <cell r="D581">
            <v>0</v>
          </cell>
          <cell r="E581">
            <v>0</v>
          </cell>
          <cell r="F581">
            <v>0</v>
          </cell>
          <cell r="G581">
            <v>0</v>
          </cell>
          <cell r="H581">
            <v>0</v>
          </cell>
          <cell r="I581">
            <v>0</v>
          </cell>
          <cell r="J581">
            <v>0</v>
          </cell>
          <cell r="K581">
            <v>0</v>
          </cell>
          <cell r="L581">
            <v>0</v>
          </cell>
          <cell r="M581">
            <v>0</v>
          </cell>
          <cell r="N581">
            <v>0</v>
          </cell>
        </row>
        <row r="582">
          <cell r="A582">
            <v>7850007000</v>
          </cell>
          <cell r="C582">
            <v>0</v>
          </cell>
          <cell r="D582">
            <v>0</v>
          </cell>
          <cell r="E582">
            <v>0</v>
          </cell>
          <cell r="F582">
            <v>0</v>
          </cell>
          <cell r="G582">
            <v>0</v>
          </cell>
          <cell r="H582">
            <v>0</v>
          </cell>
          <cell r="I582">
            <v>0</v>
          </cell>
          <cell r="J582">
            <v>0</v>
          </cell>
          <cell r="K582">
            <v>0</v>
          </cell>
          <cell r="L582">
            <v>0</v>
          </cell>
          <cell r="M582">
            <v>0</v>
          </cell>
          <cell r="N582">
            <v>0</v>
          </cell>
        </row>
        <row r="583">
          <cell r="A583">
            <v>7850008100</v>
          </cell>
          <cell r="C583">
            <v>0</v>
          </cell>
          <cell r="D583">
            <v>0</v>
          </cell>
          <cell r="E583">
            <v>0</v>
          </cell>
          <cell r="F583">
            <v>0</v>
          </cell>
          <cell r="G583">
            <v>0</v>
          </cell>
          <cell r="H583">
            <v>0</v>
          </cell>
          <cell r="I583">
            <v>0</v>
          </cell>
          <cell r="J583">
            <v>0</v>
          </cell>
          <cell r="K583">
            <v>0</v>
          </cell>
          <cell r="L583">
            <v>0</v>
          </cell>
          <cell r="M583">
            <v>0</v>
          </cell>
          <cell r="N583">
            <v>0</v>
          </cell>
        </row>
        <row r="584">
          <cell r="A584">
            <v>7850008200</v>
          </cell>
          <cell r="C584">
            <v>0</v>
          </cell>
          <cell r="D584">
            <v>0</v>
          </cell>
          <cell r="E584">
            <v>0</v>
          </cell>
          <cell r="F584">
            <v>0</v>
          </cell>
          <cell r="G584">
            <v>0</v>
          </cell>
          <cell r="H584">
            <v>0</v>
          </cell>
          <cell r="I584">
            <v>0</v>
          </cell>
          <cell r="J584">
            <v>0</v>
          </cell>
          <cell r="K584">
            <v>0</v>
          </cell>
          <cell r="L584">
            <v>0</v>
          </cell>
          <cell r="M584">
            <v>0</v>
          </cell>
          <cell r="N584">
            <v>0</v>
          </cell>
        </row>
        <row r="585">
          <cell r="A585">
            <v>7850009100</v>
          </cell>
          <cell r="C585">
            <v>0</v>
          </cell>
          <cell r="D585">
            <v>0</v>
          </cell>
          <cell r="E585">
            <v>0</v>
          </cell>
          <cell r="F585">
            <v>0</v>
          </cell>
          <cell r="G585">
            <v>0</v>
          </cell>
          <cell r="H585">
            <v>0</v>
          </cell>
          <cell r="I585">
            <v>0</v>
          </cell>
          <cell r="J585">
            <v>0</v>
          </cell>
          <cell r="K585">
            <v>0</v>
          </cell>
          <cell r="L585">
            <v>0</v>
          </cell>
          <cell r="M585">
            <v>0</v>
          </cell>
          <cell r="N585">
            <v>0</v>
          </cell>
        </row>
        <row r="586">
          <cell r="A586">
            <v>7850009200</v>
          </cell>
          <cell r="C586">
            <v>0</v>
          </cell>
          <cell r="D586">
            <v>0</v>
          </cell>
          <cell r="E586">
            <v>0</v>
          </cell>
          <cell r="F586">
            <v>0</v>
          </cell>
          <cell r="G586">
            <v>0</v>
          </cell>
          <cell r="H586">
            <v>0</v>
          </cell>
          <cell r="I586">
            <v>0</v>
          </cell>
          <cell r="J586">
            <v>0</v>
          </cell>
          <cell r="K586">
            <v>0</v>
          </cell>
          <cell r="L586">
            <v>0</v>
          </cell>
          <cell r="M586">
            <v>0</v>
          </cell>
          <cell r="N586">
            <v>0</v>
          </cell>
        </row>
        <row r="587">
          <cell r="A587">
            <v>7850010100</v>
          </cell>
          <cell r="C587">
            <v>0</v>
          </cell>
          <cell r="D587">
            <v>0</v>
          </cell>
          <cell r="E587">
            <v>0</v>
          </cell>
          <cell r="F587">
            <v>0</v>
          </cell>
          <cell r="G587">
            <v>0</v>
          </cell>
          <cell r="H587">
            <v>0</v>
          </cell>
          <cell r="I587">
            <v>0</v>
          </cell>
          <cell r="J587">
            <v>0</v>
          </cell>
          <cell r="K587">
            <v>0</v>
          </cell>
          <cell r="L587">
            <v>0</v>
          </cell>
          <cell r="M587">
            <v>0</v>
          </cell>
          <cell r="N587">
            <v>0</v>
          </cell>
        </row>
        <row r="588">
          <cell r="A588">
            <v>7850010200</v>
          </cell>
          <cell r="C588">
            <v>0</v>
          </cell>
          <cell r="D588">
            <v>0</v>
          </cell>
          <cell r="E588">
            <v>0</v>
          </cell>
          <cell r="F588">
            <v>0</v>
          </cell>
          <cell r="G588">
            <v>0</v>
          </cell>
          <cell r="H588">
            <v>0</v>
          </cell>
          <cell r="I588">
            <v>0</v>
          </cell>
          <cell r="J588">
            <v>0</v>
          </cell>
          <cell r="K588">
            <v>0</v>
          </cell>
          <cell r="L588">
            <v>0</v>
          </cell>
          <cell r="M588">
            <v>0</v>
          </cell>
          <cell r="N588">
            <v>0</v>
          </cell>
        </row>
        <row r="589">
          <cell r="A589">
            <v>7850011100</v>
          </cell>
          <cell r="C589">
            <v>0</v>
          </cell>
          <cell r="D589">
            <v>0</v>
          </cell>
          <cell r="E589">
            <v>0</v>
          </cell>
          <cell r="F589">
            <v>0</v>
          </cell>
          <cell r="G589">
            <v>0</v>
          </cell>
          <cell r="H589">
            <v>0</v>
          </cell>
          <cell r="I589">
            <v>0</v>
          </cell>
          <cell r="J589">
            <v>0</v>
          </cell>
          <cell r="K589">
            <v>0</v>
          </cell>
          <cell r="L589">
            <v>0</v>
          </cell>
          <cell r="M589">
            <v>0</v>
          </cell>
          <cell r="N589">
            <v>0</v>
          </cell>
        </row>
        <row r="590">
          <cell r="A590">
            <v>7850011200</v>
          </cell>
          <cell r="C590">
            <v>0</v>
          </cell>
          <cell r="D590">
            <v>0</v>
          </cell>
          <cell r="E590">
            <v>0</v>
          </cell>
          <cell r="F590">
            <v>0</v>
          </cell>
          <cell r="G590">
            <v>0</v>
          </cell>
          <cell r="H590">
            <v>0</v>
          </cell>
          <cell r="I590">
            <v>0</v>
          </cell>
          <cell r="J590">
            <v>0</v>
          </cell>
          <cell r="K590">
            <v>0</v>
          </cell>
          <cell r="L590">
            <v>0</v>
          </cell>
          <cell r="M590">
            <v>0</v>
          </cell>
          <cell r="N590">
            <v>0</v>
          </cell>
        </row>
        <row r="591">
          <cell r="A591">
            <v>7850012100</v>
          </cell>
          <cell r="C591">
            <v>0</v>
          </cell>
          <cell r="D591">
            <v>0</v>
          </cell>
          <cell r="E591">
            <v>0</v>
          </cell>
          <cell r="F591">
            <v>0</v>
          </cell>
          <cell r="G591">
            <v>0</v>
          </cell>
          <cell r="H591">
            <v>0</v>
          </cell>
          <cell r="I591">
            <v>0</v>
          </cell>
          <cell r="J591">
            <v>0</v>
          </cell>
          <cell r="K591">
            <v>0</v>
          </cell>
          <cell r="L591">
            <v>0</v>
          </cell>
          <cell r="M591">
            <v>0</v>
          </cell>
          <cell r="N591">
            <v>0</v>
          </cell>
        </row>
        <row r="592">
          <cell r="A592">
            <v>7850012200</v>
          </cell>
          <cell r="C592">
            <v>0</v>
          </cell>
          <cell r="D592">
            <v>0</v>
          </cell>
          <cell r="E592">
            <v>0</v>
          </cell>
          <cell r="F592">
            <v>0</v>
          </cell>
          <cell r="G592">
            <v>0</v>
          </cell>
          <cell r="H592">
            <v>0</v>
          </cell>
          <cell r="I592">
            <v>0</v>
          </cell>
          <cell r="J592">
            <v>0</v>
          </cell>
          <cell r="K592">
            <v>0</v>
          </cell>
          <cell r="L592">
            <v>0</v>
          </cell>
          <cell r="M592">
            <v>0</v>
          </cell>
          <cell r="N592">
            <v>0</v>
          </cell>
        </row>
        <row r="593">
          <cell r="A593">
            <v>7850013100</v>
          </cell>
          <cell r="C593">
            <v>0</v>
          </cell>
          <cell r="D593">
            <v>0</v>
          </cell>
          <cell r="E593">
            <v>0</v>
          </cell>
          <cell r="F593">
            <v>0</v>
          </cell>
          <cell r="G593">
            <v>0</v>
          </cell>
          <cell r="H593">
            <v>0</v>
          </cell>
          <cell r="I593">
            <v>0</v>
          </cell>
          <cell r="J593">
            <v>0</v>
          </cell>
          <cell r="K593">
            <v>0</v>
          </cell>
          <cell r="L593">
            <v>0</v>
          </cell>
          <cell r="M593">
            <v>0</v>
          </cell>
          <cell r="N593">
            <v>0</v>
          </cell>
        </row>
        <row r="594">
          <cell r="A594">
            <v>7850013200</v>
          </cell>
          <cell r="C594">
            <v>0</v>
          </cell>
          <cell r="D594">
            <v>0</v>
          </cell>
          <cell r="E594">
            <v>0</v>
          </cell>
          <cell r="F594">
            <v>0</v>
          </cell>
          <cell r="G594">
            <v>0</v>
          </cell>
          <cell r="H594">
            <v>0</v>
          </cell>
          <cell r="I594">
            <v>0</v>
          </cell>
          <cell r="J594">
            <v>0</v>
          </cell>
          <cell r="K594">
            <v>0</v>
          </cell>
          <cell r="L594">
            <v>0</v>
          </cell>
          <cell r="M594">
            <v>0</v>
          </cell>
          <cell r="N594">
            <v>0</v>
          </cell>
        </row>
        <row r="595">
          <cell r="A595">
            <v>7850099000</v>
          </cell>
          <cell r="C595">
            <v>0</v>
          </cell>
          <cell r="D595">
            <v>0</v>
          </cell>
          <cell r="E595">
            <v>0</v>
          </cell>
          <cell r="F595">
            <v>0</v>
          </cell>
          <cell r="G595">
            <v>0</v>
          </cell>
          <cell r="H595">
            <v>0</v>
          </cell>
          <cell r="I595">
            <v>0</v>
          </cell>
          <cell r="J595">
            <v>0</v>
          </cell>
          <cell r="K595">
            <v>0</v>
          </cell>
          <cell r="L595">
            <v>0</v>
          </cell>
          <cell r="M595">
            <v>0</v>
          </cell>
          <cell r="N595">
            <v>0</v>
          </cell>
        </row>
        <row r="596">
          <cell r="A596">
            <v>7859999999</v>
          </cell>
          <cell r="C596">
            <v>0</v>
          </cell>
          <cell r="D596">
            <v>0</v>
          </cell>
          <cell r="E596">
            <v>0</v>
          </cell>
          <cell r="F596">
            <v>0</v>
          </cell>
          <cell r="G596">
            <v>0</v>
          </cell>
          <cell r="H596">
            <v>0</v>
          </cell>
          <cell r="I596">
            <v>0</v>
          </cell>
          <cell r="J596">
            <v>0</v>
          </cell>
          <cell r="K596">
            <v>0</v>
          </cell>
          <cell r="L596">
            <v>0</v>
          </cell>
          <cell r="M596">
            <v>0</v>
          </cell>
          <cell r="N596">
            <v>0</v>
          </cell>
        </row>
        <row r="597">
          <cell r="A597">
            <v>7860001000</v>
          </cell>
          <cell r="C597">
            <v>0</v>
          </cell>
          <cell r="D597">
            <v>0</v>
          </cell>
          <cell r="E597">
            <v>0</v>
          </cell>
          <cell r="F597">
            <v>0</v>
          </cell>
          <cell r="G597">
            <v>0</v>
          </cell>
          <cell r="H597">
            <v>0</v>
          </cell>
          <cell r="I597">
            <v>0</v>
          </cell>
          <cell r="J597">
            <v>0</v>
          </cell>
          <cell r="K597">
            <v>0</v>
          </cell>
          <cell r="L597">
            <v>0</v>
          </cell>
          <cell r="M597">
            <v>0</v>
          </cell>
          <cell r="N597">
            <v>0</v>
          </cell>
        </row>
        <row r="598">
          <cell r="A598">
            <v>7869999999</v>
          </cell>
          <cell r="C598">
            <v>0</v>
          </cell>
          <cell r="D598">
            <v>0</v>
          </cell>
          <cell r="E598">
            <v>0</v>
          </cell>
          <cell r="F598">
            <v>0</v>
          </cell>
          <cell r="G598">
            <v>0</v>
          </cell>
          <cell r="H598">
            <v>0</v>
          </cell>
          <cell r="I598">
            <v>0</v>
          </cell>
          <cell r="J598">
            <v>0</v>
          </cell>
          <cell r="K598">
            <v>0</v>
          </cell>
          <cell r="L598">
            <v>0</v>
          </cell>
          <cell r="M598">
            <v>0</v>
          </cell>
          <cell r="N598">
            <v>0</v>
          </cell>
        </row>
        <row r="599">
          <cell r="A599">
            <v>7870001000</v>
          </cell>
          <cell r="C599">
            <v>0</v>
          </cell>
          <cell r="D599">
            <v>0</v>
          </cell>
          <cell r="E599">
            <v>0</v>
          </cell>
          <cell r="F599">
            <v>0</v>
          </cell>
          <cell r="G599">
            <v>0</v>
          </cell>
          <cell r="H599">
            <v>0</v>
          </cell>
          <cell r="I599">
            <v>0</v>
          </cell>
          <cell r="J599">
            <v>0</v>
          </cell>
          <cell r="K599">
            <v>0</v>
          </cell>
          <cell r="L599">
            <v>0</v>
          </cell>
          <cell r="M599">
            <v>0</v>
          </cell>
          <cell r="N599">
            <v>0</v>
          </cell>
        </row>
        <row r="600">
          <cell r="A600">
            <v>7880007000</v>
          </cell>
          <cell r="C600">
            <v>0</v>
          </cell>
          <cell r="D600">
            <v>0</v>
          </cell>
          <cell r="E600">
            <v>0</v>
          </cell>
          <cell r="F600">
            <v>0</v>
          </cell>
          <cell r="G600">
            <v>0</v>
          </cell>
          <cell r="H600">
            <v>0</v>
          </cell>
          <cell r="I600">
            <v>0</v>
          </cell>
          <cell r="J600">
            <v>0</v>
          </cell>
          <cell r="K600">
            <v>0</v>
          </cell>
          <cell r="L600">
            <v>0</v>
          </cell>
          <cell r="M600">
            <v>0</v>
          </cell>
          <cell r="N600">
            <v>0</v>
          </cell>
        </row>
        <row r="601">
          <cell r="A601">
            <v>7880008000</v>
          </cell>
          <cell r="C601">
            <v>0</v>
          </cell>
          <cell r="D601">
            <v>0</v>
          </cell>
          <cell r="E601">
            <v>0</v>
          </cell>
          <cell r="F601">
            <v>0</v>
          </cell>
          <cell r="G601">
            <v>0</v>
          </cell>
          <cell r="H601">
            <v>0</v>
          </cell>
          <cell r="I601">
            <v>0</v>
          </cell>
          <cell r="J601">
            <v>0</v>
          </cell>
          <cell r="K601">
            <v>0</v>
          </cell>
          <cell r="L601">
            <v>0</v>
          </cell>
          <cell r="M601">
            <v>0</v>
          </cell>
          <cell r="N601">
            <v>0</v>
          </cell>
        </row>
        <row r="602">
          <cell r="A602">
            <v>7880009000</v>
          </cell>
          <cell r="C602">
            <v>0</v>
          </cell>
          <cell r="D602">
            <v>0</v>
          </cell>
          <cell r="E602">
            <v>0</v>
          </cell>
          <cell r="F602">
            <v>0</v>
          </cell>
          <cell r="G602">
            <v>0</v>
          </cell>
          <cell r="H602">
            <v>0</v>
          </cell>
          <cell r="I602">
            <v>0</v>
          </cell>
          <cell r="J602">
            <v>0</v>
          </cell>
          <cell r="K602">
            <v>0</v>
          </cell>
          <cell r="L602">
            <v>0</v>
          </cell>
          <cell r="M602">
            <v>0</v>
          </cell>
          <cell r="N602">
            <v>0</v>
          </cell>
        </row>
        <row r="603">
          <cell r="A603">
            <v>7880010000</v>
          </cell>
          <cell r="C603">
            <v>0</v>
          </cell>
          <cell r="D603">
            <v>0</v>
          </cell>
          <cell r="E603">
            <v>0</v>
          </cell>
          <cell r="F603">
            <v>0</v>
          </cell>
          <cell r="G603">
            <v>0</v>
          </cell>
          <cell r="H603">
            <v>0</v>
          </cell>
          <cell r="I603">
            <v>0</v>
          </cell>
          <cell r="J603">
            <v>0</v>
          </cell>
          <cell r="K603">
            <v>0</v>
          </cell>
          <cell r="L603">
            <v>0</v>
          </cell>
          <cell r="M603">
            <v>0</v>
          </cell>
          <cell r="N603">
            <v>0</v>
          </cell>
        </row>
        <row r="604">
          <cell r="A604">
            <v>7880099000</v>
          </cell>
          <cell r="C604">
            <v>0</v>
          </cell>
          <cell r="D604">
            <v>0</v>
          </cell>
          <cell r="E604">
            <v>0</v>
          </cell>
          <cell r="F604">
            <v>0</v>
          </cell>
          <cell r="G604">
            <v>0</v>
          </cell>
          <cell r="H604">
            <v>0</v>
          </cell>
          <cell r="I604">
            <v>0</v>
          </cell>
          <cell r="J604">
            <v>0</v>
          </cell>
          <cell r="K604">
            <v>0</v>
          </cell>
          <cell r="L604">
            <v>0</v>
          </cell>
          <cell r="M604">
            <v>0</v>
          </cell>
          <cell r="N604">
            <v>0</v>
          </cell>
        </row>
        <row r="605">
          <cell r="A605">
            <v>7888099000</v>
          </cell>
          <cell r="C605">
            <v>0</v>
          </cell>
          <cell r="D605">
            <v>0</v>
          </cell>
          <cell r="E605">
            <v>0</v>
          </cell>
          <cell r="F605">
            <v>0</v>
          </cell>
          <cell r="G605">
            <v>0</v>
          </cell>
          <cell r="H605">
            <v>0</v>
          </cell>
          <cell r="I605">
            <v>0</v>
          </cell>
          <cell r="J605">
            <v>0</v>
          </cell>
          <cell r="K605">
            <v>0</v>
          </cell>
          <cell r="L605">
            <v>0</v>
          </cell>
          <cell r="M605">
            <v>0</v>
          </cell>
          <cell r="N605">
            <v>0</v>
          </cell>
        </row>
        <row r="606">
          <cell r="A606">
            <v>7900000001</v>
          </cell>
          <cell r="C606">
            <v>0</v>
          </cell>
          <cell r="D606">
            <v>0</v>
          </cell>
          <cell r="E606">
            <v>0</v>
          </cell>
          <cell r="F606">
            <v>0</v>
          </cell>
          <cell r="G606">
            <v>0</v>
          </cell>
          <cell r="H606">
            <v>0</v>
          </cell>
          <cell r="I606">
            <v>0</v>
          </cell>
          <cell r="J606">
            <v>0</v>
          </cell>
          <cell r="K606">
            <v>0</v>
          </cell>
          <cell r="L606">
            <v>0</v>
          </cell>
          <cell r="M606">
            <v>0</v>
          </cell>
          <cell r="N606">
            <v>0</v>
          </cell>
        </row>
        <row r="607">
          <cell r="A607">
            <v>7910001000</v>
          </cell>
          <cell r="C607">
            <v>0</v>
          </cell>
          <cell r="D607">
            <v>0</v>
          </cell>
          <cell r="E607">
            <v>0</v>
          </cell>
          <cell r="F607">
            <v>0</v>
          </cell>
          <cell r="G607">
            <v>0</v>
          </cell>
          <cell r="H607">
            <v>0</v>
          </cell>
          <cell r="I607">
            <v>0</v>
          </cell>
          <cell r="J607">
            <v>0</v>
          </cell>
          <cell r="K607">
            <v>0</v>
          </cell>
          <cell r="L607">
            <v>0</v>
          </cell>
          <cell r="M607">
            <v>0</v>
          </cell>
          <cell r="N607">
            <v>0</v>
          </cell>
        </row>
        <row r="608">
          <cell r="A608">
            <v>7920001000</v>
          </cell>
          <cell r="C608">
            <v>0</v>
          </cell>
          <cell r="D608">
            <v>0</v>
          </cell>
          <cell r="E608">
            <v>0</v>
          </cell>
          <cell r="F608">
            <v>0</v>
          </cell>
          <cell r="G608">
            <v>0</v>
          </cell>
          <cell r="H608">
            <v>0</v>
          </cell>
          <cell r="I608">
            <v>0</v>
          </cell>
          <cell r="J608">
            <v>0</v>
          </cell>
          <cell r="K608">
            <v>0</v>
          </cell>
          <cell r="L608">
            <v>0</v>
          </cell>
          <cell r="M608">
            <v>0</v>
          </cell>
          <cell r="N608">
            <v>0</v>
          </cell>
        </row>
        <row r="609">
          <cell r="A609">
            <v>7931001000</v>
          </cell>
          <cell r="C609">
            <v>0</v>
          </cell>
          <cell r="D609">
            <v>0</v>
          </cell>
          <cell r="E609">
            <v>0</v>
          </cell>
          <cell r="F609">
            <v>0</v>
          </cell>
          <cell r="G609">
            <v>0</v>
          </cell>
          <cell r="H609">
            <v>0</v>
          </cell>
          <cell r="I609">
            <v>0</v>
          </cell>
          <cell r="J609">
            <v>0</v>
          </cell>
          <cell r="K609">
            <v>0</v>
          </cell>
          <cell r="L609">
            <v>0</v>
          </cell>
          <cell r="M609">
            <v>0</v>
          </cell>
          <cell r="N609">
            <v>0</v>
          </cell>
        </row>
        <row r="610">
          <cell r="A610">
            <v>7931002000</v>
          </cell>
          <cell r="C610">
            <v>0</v>
          </cell>
          <cell r="D610">
            <v>0</v>
          </cell>
          <cell r="E610">
            <v>0</v>
          </cell>
          <cell r="F610">
            <v>0</v>
          </cell>
          <cell r="G610">
            <v>0</v>
          </cell>
          <cell r="H610">
            <v>0</v>
          </cell>
          <cell r="I610">
            <v>0</v>
          </cell>
          <cell r="J610">
            <v>0</v>
          </cell>
          <cell r="K610">
            <v>0</v>
          </cell>
          <cell r="L610">
            <v>0</v>
          </cell>
          <cell r="M610">
            <v>0</v>
          </cell>
          <cell r="N610">
            <v>0</v>
          </cell>
        </row>
        <row r="611">
          <cell r="A611">
            <v>7932001000</v>
          </cell>
          <cell r="C611">
            <v>0</v>
          </cell>
          <cell r="D611">
            <v>0</v>
          </cell>
          <cell r="E611">
            <v>0</v>
          </cell>
          <cell r="F611">
            <v>0</v>
          </cell>
          <cell r="G611">
            <v>0</v>
          </cell>
          <cell r="H611">
            <v>0</v>
          </cell>
          <cell r="I611">
            <v>0</v>
          </cell>
          <cell r="J611">
            <v>0</v>
          </cell>
          <cell r="K611">
            <v>0</v>
          </cell>
          <cell r="L611">
            <v>0</v>
          </cell>
          <cell r="M611">
            <v>0</v>
          </cell>
          <cell r="N611">
            <v>0</v>
          </cell>
        </row>
        <row r="612">
          <cell r="A612">
            <v>7938001000</v>
          </cell>
          <cell r="C612">
            <v>0</v>
          </cell>
          <cell r="D612">
            <v>0</v>
          </cell>
          <cell r="E612">
            <v>0</v>
          </cell>
          <cell r="F612">
            <v>0</v>
          </cell>
          <cell r="G612">
            <v>0</v>
          </cell>
          <cell r="H612">
            <v>0</v>
          </cell>
          <cell r="I612">
            <v>0</v>
          </cell>
          <cell r="J612">
            <v>0</v>
          </cell>
          <cell r="K612">
            <v>0</v>
          </cell>
          <cell r="L612">
            <v>0</v>
          </cell>
          <cell r="M612">
            <v>0</v>
          </cell>
          <cell r="N612">
            <v>0</v>
          </cell>
        </row>
        <row r="613">
          <cell r="A613">
            <v>7941001000</v>
          </cell>
          <cell r="C613">
            <v>0</v>
          </cell>
          <cell r="D613">
            <v>0</v>
          </cell>
          <cell r="E613">
            <v>0</v>
          </cell>
          <cell r="F613">
            <v>0</v>
          </cell>
          <cell r="G613">
            <v>0</v>
          </cell>
          <cell r="H613">
            <v>0</v>
          </cell>
          <cell r="I613">
            <v>0</v>
          </cell>
          <cell r="J613">
            <v>0</v>
          </cell>
          <cell r="K613">
            <v>0</v>
          </cell>
          <cell r="L613">
            <v>0</v>
          </cell>
          <cell r="M613">
            <v>0</v>
          </cell>
          <cell r="N613">
            <v>0</v>
          </cell>
        </row>
        <row r="614">
          <cell r="A614">
            <v>7941002000</v>
          </cell>
          <cell r="C614">
            <v>0</v>
          </cell>
          <cell r="D614">
            <v>0</v>
          </cell>
          <cell r="E614">
            <v>0</v>
          </cell>
          <cell r="F614">
            <v>0</v>
          </cell>
          <cell r="G614">
            <v>0</v>
          </cell>
          <cell r="H614">
            <v>0</v>
          </cell>
          <cell r="I614">
            <v>0</v>
          </cell>
          <cell r="J614">
            <v>0</v>
          </cell>
          <cell r="K614">
            <v>0</v>
          </cell>
          <cell r="L614">
            <v>0</v>
          </cell>
          <cell r="M614">
            <v>0</v>
          </cell>
          <cell r="N614">
            <v>0</v>
          </cell>
        </row>
        <row r="615">
          <cell r="A615">
            <v>7941003000</v>
          </cell>
          <cell r="C615">
            <v>0</v>
          </cell>
          <cell r="D615">
            <v>0</v>
          </cell>
          <cell r="E615">
            <v>0</v>
          </cell>
          <cell r="F615">
            <v>0</v>
          </cell>
          <cell r="G615">
            <v>0</v>
          </cell>
          <cell r="H615">
            <v>0</v>
          </cell>
          <cell r="I615">
            <v>0</v>
          </cell>
          <cell r="J615">
            <v>0</v>
          </cell>
          <cell r="K615">
            <v>0</v>
          </cell>
          <cell r="L615">
            <v>0</v>
          </cell>
          <cell r="M615">
            <v>0</v>
          </cell>
          <cell r="N615">
            <v>0</v>
          </cell>
        </row>
        <row r="616">
          <cell r="A616">
            <v>7941009000</v>
          </cell>
          <cell r="C616">
            <v>0</v>
          </cell>
          <cell r="D616">
            <v>0</v>
          </cell>
          <cell r="E616">
            <v>0</v>
          </cell>
          <cell r="F616">
            <v>0</v>
          </cell>
          <cell r="G616">
            <v>0</v>
          </cell>
          <cell r="H616">
            <v>0</v>
          </cell>
          <cell r="I616">
            <v>0</v>
          </cell>
          <cell r="J616">
            <v>0</v>
          </cell>
          <cell r="K616">
            <v>0</v>
          </cell>
          <cell r="L616">
            <v>0</v>
          </cell>
          <cell r="M616">
            <v>0</v>
          </cell>
          <cell r="N616">
            <v>0</v>
          </cell>
        </row>
        <row r="617">
          <cell r="A617">
            <v>7942001000</v>
          </cell>
          <cell r="C617">
            <v>0</v>
          </cell>
          <cell r="D617">
            <v>0</v>
          </cell>
          <cell r="E617">
            <v>0</v>
          </cell>
          <cell r="F617">
            <v>0</v>
          </cell>
          <cell r="G617">
            <v>0</v>
          </cell>
          <cell r="H617">
            <v>0</v>
          </cell>
          <cell r="I617">
            <v>0</v>
          </cell>
          <cell r="J617">
            <v>0</v>
          </cell>
          <cell r="K617">
            <v>0</v>
          </cell>
          <cell r="L617">
            <v>0</v>
          </cell>
          <cell r="M617">
            <v>0</v>
          </cell>
          <cell r="N617">
            <v>0</v>
          </cell>
        </row>
        <row r="618">
          <cell r="A618">
            <v>7942002000</v>
          </cell>
          <cell r="C618">
            <v>0</v>
          </cell>
          <cell r="D618">
            <v>0</v>
          </cell>
          <cell r="E618">
            <v>0</v>
          </cell>
          <cell r="F618">
            <v>0</v>
          </cell>
          <cell r="G618">
            <v>0</v>
          </cell>
          <cell r="H618">
            <v>0</v>
          </cell>
          <cell r="I618">
            <v>0</v>
          </cell>
          <cell r="J618">
            <v>0</v>
          </cell>
          <cell r="K618">
            <v>0</v>
          </cell>
          <cell r="L618">
            <v>0</v>
          </cell>
          <cell r="M618">
            <v>0</v>
          </cell>
          <cell r="N618">
            <v>0</v>
          </cell>
        </row>
        <row r="619">
          <cell r="A619">
            <v>7942003000</v>
          </cell>
          <cell r="C619">
            <v>0</v>
          </cell>
          <cell r="D619">
            <v>0</v>
          </cell>
          <cell r="E619">
            <v>0</v>
          </cell>
          <cell r="F619">
            <v>0</v>
          </cell>
          <cell r="G619">
            <v>0</v>
          </cell>
          <cell r="H619">
            <v>0</v>
          </cell>
          <cell r="I619">
            <v>0</v>
          </cell>
          <cell r="J619">
            <v>0</v>
          </cell>
          <cell r="K619">
            <v>0</v>
          </cell>
          <cell r="L619">
            <v>0</v>
          </cell>
          <cell r="M619">
            <v>0</v>
          </cell>
          <cell r="N619">
            <v>0</v>
          </cell>
        </row>
        <row r="620">
          <cell r="A620">
            <v>7942009000</v>
          </cell>
          <cell r="C620">
            <v>0</v>
          </cell>
          <cell r="D620">
            <v>0</v>
          </cell>
          <cell r="E620">
            <v>0</v>
          </cell>
          <cell r="F620">
            <v>0</v>
          </cell>
          <cell r="G620">
            <v>0</v>
          </cell>
          <cell r="H620">
            <v>0</v>
          </cell>
          <cell r="I620">
            <v>0</v>
          </cell>
          <cell r="J620">
            <v>0</v>
          </cell>
          <cell r="K620">
            <v>0</v>
          </cell>
          <cell r="L620">
            <v>0</v>
          </cell>
          <cell r="M620">
            <v>0</v>
          </cell>
          <cell r="N620">
            <v>0</v>
          </cell>
        </row>
        <row r="621">
          <cell r="A621">
            <v>7943001000</v>
          </cell>
          <cell r="C621">
            <v>0</v>
          </cell>
          <cell r="D621">
            <v>0</v>
          </cell>
          <cell r="E621">
            <v>0</v>
          </cell>
          <cell r="F621">
            <v>0</v>
          </cell>
          <cell r="G621">
            <v>0</v>
          </cell>
          <cell r="H621">
            <v>0</v>
          </cell>
          <cell r="I621">
            <v>0</v>
          </cell>
          <cell r="J621">
            <v>0</v>
          </cell>
          <cell r="K621">
            <v>0</v>
          </cell>
          <cell r="L621">
            <v>0</v>
          </cell>
          <cell r="M621">
            <v>0</v>
          </cell>
          <cell r="N621">
            <v>0</v>
          </cell>
        </row>
        <row r="622">
          <cell r="A622">
            <v>7943002000</v>
          </cell>
          <cell r="C622">
            <v>0</v>
          </cell>
          <cell r="D622">
            <v>0</v>
          </cell>
          <cell r="E622">
            <v>0</v>
          </cell>
          <cell r="F622">
            <v>0</v>
          </cell>
          <cell r="G622">
            <v>0</v>
          </cell>
          <cell r="H622">
            <v>0</v>
          </cell>
          <cell r="I622">
            <v>0</v>
          </cell>
          <cell r="J622">
            <v>0</v>
          </cell>
          <cell r="K622">
            <v>0</v>
          </cell>
          <cell r="L622">
            <v>0</v>
          </cell>
          <cell r="M622">
            <v>0</v>
          </cell>
          <cell r="N622">
            <v>0</v>
          </cell>
        </row>
        <row r="623">
          <cell r="A623">
            <v>7943003000</v>
          </cell>
          <cell r="C623">
            <v>0</v>
          </cell>
          <cell r="D623">
            <v>0</v>
          </cell>
          <cell r="E623">
            <v>0</v>
          </cell>
          <cell r="F623">
            <v>0</v>
          </cell>
          <cell r="G623">
            <v>0</v>
          </cell>
          <cell r="H623">
            <v>0</v>
          </cell>
          <cell r="I623">
            <v>0</v>
          </cell>
          <cell r="J623">
            <v>0</v>
          </cell>
          <cell r="K623">
            <v>0</v>
          </cell>
          <cell r="L623">
            <v>0</v>
          </cell>
          <cell r="M623">
            <v>0</v>
          </cell>
          <cell r="N623">
            <v>0</v>
          </cell>
        </row>
        <row r="624">
          <cell r="A624">
            <v>7943009000</v>
          </cell>
          <cell r="C624">
            <v>0</v>
          </cell>
          <cell r="D624">
            <v>0</v>
          </cell>
          <cell r="E624">
            <v>0</v>
          </cell>
          <cell r="F624">
            <v>0</v>
          </cell>
          <cell r="G624">
            <v>0</v>
          </cell>
          <cell r="H624">
            <v>0</v>
          </cell>
          <cell r="I624">
            <v>0</v>
          </cell>
          <cell r="J624">
            <v>0</v>
          </cell>
          <cell r="K624">
            <v>0</v>
          </cell>
          <cell r="L624">
            <v>0</v>
          </cell>
          <cell r="M624">
            <v>0</v>
          </cell>
          <cell r="N624">
            <v>0</v>
          </cell>
        </row>
        <row r="625">
          <cell r="A625">
            <v>7944001000</v>
          </cell>
          <cell r="C625">
            <v>0</v>
          </cell>
          <cell r="D625">
            <v>0</v>
          </cell>
          <cell r="E625">
            <v>0</v>
          </cell>
          <cell r="F625">
            <v>0</v>
          </cell>
          <cell r="G625">
            <v>0</v>
          </cell>
          <cell r="H625">
            <v>0</v>
          </cell>
          <cell r="I625">
            <v>0</v>
          </cell>
          <cell r="J625">
            <v>0</v>
          </cell>
          <cell r="K625">
            <v>0</v>
          </cell>
          <cell r="L625">
            <v>0</v>
          </cell>
          <cell r="M625">
            <v>0</v>
          </cell>
          <cell r="N625">
            <v>0</v>
          </cell>
        </row>
        <row r="626">
          <cell r="A626">
            <v>7944002000</v>
          </cell>
          <cell r="C626">
            <v>0</v>
          </cell>
          <cell r="D626">
            <v>0</v>
          </cell>
          <cell r="E626">
            <v>0</v>
          </cell>
          <cell r="F626">
            <v>0</v>
          </cell>
          <cell r="G626">
            <v>0</v>
          </cell>
          <cell r="H626">
            <v>0</v>
          </cell>
          <cell r="I626">
            <v>0</v>
          </cell>
          <cell r="J626">
            <v>0</v>
          </cell>
          <cell r="K626">
            <v>0</v>
          </cell>
          <cell r="L626">
            <v>0</v>
          </cell>
          <cell r="M626">
            <v>0</v>
          </cell>
          <cell r="N626">
            <v>0</v>
          </cell>
        </row>
        <row r="627">
          <cell r="A627">
            <v>7944003000</v>
          </cell>
          <cell r="C627">
            <v>0</v>
          </cell>
          <cell r="D627">
            <v>0</v>
          </cell>
          <cell r="E627">
            <v>0</v>
          </cell>
          <cell r="F627">
            <v>0</v>
          </cell>
          <cell r="G627">
            <v>0</v>
          </cell>
          <cell r="H627">
            <v>0</v>
          </cell>
          <cell r="I627">
            <v>0</v>
          </cell>
          <cell r="J627">
            <v>0</v>
          </cell>
          <cell r="K627">
            <v>0</v>
          </cell>
          <cell r="L627">
            <v>0</v>
          </cell>
          <cell r="M627">
            <v>0</v>
          </cell>
          <cell r="N627">
            <v>0</v>
          </cell>
        </row>
        <row r="628">
          <cell r="A628">
            <v>7944009000</v>
          </cell>
          <cell r="C628">
            <v>0</v>
          </cell>
          <cell r="D628">
            <v>0</v>
          </cell>
          <cell r="E628">
            <v>0</v>
          </cell>
          <cell r="F628">
            <v>0</v>
          </cell>
          <cell r="G628">
            <v>0</v>
          </cell>
          <cell r="H628">
            <v>0</v>
          </cell>
          <cell r="I628">
            <v>0</v>
          </cell>
          <cell r="J628">
            <v>0</v>
          </cell>
          <cell r="K628">
            <v>0</v>
          </cell>
          <cell r="L628">
            <v>0</v>
          </cell>
          <cell r="M628">
            <v>0</v>
          </cell>
          <cell r="N628">
            <v>0</v>
          </cell>
        </row>
        <row r="629">
          <cell r="A629">
            <v>7947001000</v>
          </cell>
          <cell r="C629">
            <v>0</v>
          </cell>
          <cell r="D629">
            <v>0</v>
          </cell>
          <cell r="E629">
            <v>0</v>
          </cell>
          <cell r="F629">
            <v>0</v>
          </cell>
          <cell r="G629">
            <v>0</v>
          </cell>
          <cell r="H629">
            <v>0</v>
          </cell>
          <cell r="I629">
            <v>0</v>
          </cell>
          <cell r="J629">
            <v>0</v>
          </cell>
          <cell r="K629">
            <v>0</v>
          </cell>
          <cell r="L629">
            <v>0</v>
          </cell>
          <cell r="M629">
            <v>0</v>
          </cell>
          <cell r="N629">
            <v>0</v>
          </cell>
        </row>
        <row r="630">
          <cell r="A630">
            <v>7947002000</v>
          </cell>
          <cell r="C630">
            <v>0</v>
          </cell>
          <cell r="D630">
            <v>0</v>
          </cell>
          <cell r="E630">
            <v>0</v>
          </cell>
          <cell r="F630">
            <v>0</v>
          </cell>
          <cell r="G630">
            <v>0</v>
          </cell>
          <cell r="H630">
            <v>0</v>
          </cell>
          <cell r="I630">
            <v>0</v>
          </cell>
          <cell r="J630">
            <v>0</v>
          </cell>
          <cell r="K630">
            <v>0</v>
          </cell>
          <cell r="L630">
            <v>0</v>
          </cell>
          <cell r="M630">
            <v>0</v>
          </cell>
          <cell r="N630">
            <v>0</v>
          </cell>
        </row>
        <row r="631">
          <cell r="A631">
            <v>7947003000</v>
          </cell>
          <cell r="C631">
            <v>0</v>
          </cell>
          <cell r="D631">
            <v>0</v>
          </cell>
          <cell r="E631">
            <v>0</v>
          </cell>
          <cell r="F631">
            <v>0</v>
          </cell>
          <cell r="G631">
            <v>0</v>
          </cell>
          <cell r="H631">
            <v>0</v>
          </cell>
          <cell r="I631">
            <v>0</v>
          </cell>
          <cell r="J631">
            <v>0</v>
          </cell>
          <cell r="K631">
            <v>0</v>
          </cell>
          <cell r="L631">
            <v>0</v>
          </cell>
          <cell r="M631">
            <v>0</v>
          </cell>
          <cell r="N631">
            <v>0</v>
          </cell>
        </row>
        <row r="632">
          <cell r="A632">
            <v>7947009000</v>
          </cell>
          <cell r="C632">
            <v>0</v>
          </cell>
          <cell r="D632">
            <v>0</v>
          </cell>
          <cell r="E632">
            <v>0</v>
          </cell>
          <cell r="F632">
            <v>0</v>
          </cell>
          <cell r="G632">
            <v>0</v>
          </cell>
          <cell r="H632">
            <v>0</v>
          </cell>
          <cell r="I632">
            <v>0</v>
          </cell>
          <cell r="J632">
            <v>0</v>
          </cell>
          <cell r="K632">
            <v>0</v>
          </cell>
          <cell r="L632">
            <v>0</v>
          </cell>
          <cell r="M632">
            <v>0</v>
          </cell>
          <cell r="N632">
            <v>0</v>
          </cell>
        </row>
        <row r="633">
          <cell r="A633">
            <v>7948001000</v>
          </cell>
          <cell r="C633">
            <v>0</v>
          </cell>
          <cell r="D633">
            <v>0</v>
          </cell>
          <cell r="E633">
            <v>0</v>
          </cell>
          <cell r="F633">
            <v>0</v>
          </cell>
          <cell r="G633">
            <v>0</v>
          </cell>
          <cell r="H633">
            <v>0</v>
          </cell>
          <cell r="I633">
            <v>0</v>
          </cell>
          <cell r="J633">
            <v>0</v>
          </cell>
          <cell r="K633">
            <v>0</v>
          </cell>
          <cell r="L633">
            <v>0</v>
          </cell>
          <cell r="M633">
            <v>0</v>
          </cell>
          <cell r="N633">
            <v>0</v>
          </cell>
        </row>
        <row r="634">
          <cell r="A634">
            <v>7950001000</v>
          </cell>
          <cell r="C634">
            <v>0</v>
          </cell>
          <cell r="D634">
            <v>0</v>
          </cell>
          <cell r="E634">
            <v>0</v>
          </cell>
          <cell r="F634">
            <v>0</v>
          </cell>
          <cell r="G634">
            <v>0</v>
          </cell>
          <cell r="H634">
            <v>0</v>
          </cell>
          <cell r="I634">
            <v>0</v>
          </cell>
          <cell r="J634">
            <v>0</v>
          </cell>
          <cell r="K634">
            <v>0</v>
          </cell>
          <cell r="L634">
            <v>0</v>
          </cell>
          <cell r="M634">
            <v>0</v>
          </cell>
          <cell r="N634">
            <v>0</v>
          </cell>
        </row>
        <row r="635">
          <cell r="A635">
            <v>7950002000</v>
          </cell>
          <cell r="C635">
            <v>0</v>
          </cell>
          <cell r="D635">
            <v>0</v>
          </cell>
          <cell r="E635">
            <v>0</v>
          </cell>
          <cell r="F635">
            <v>0</v>
          </cell>
          <cell r="G635">
            <v>0</v>
          </cell>
          <cell r="H635">
            <v>0</v>
          </cell>
          <cell r="I635">
            <v>0</v>
          </cell>
          <cell r="J635">
            <v>0</v>
          </cell>
          <cell r="K635">
            <v>0</v>
          </cell>
          <cell r="L635">
            <v>0</v>
          </cell>
          <cell r="M635">
            <v>0</v>
          </cell>
          <cell r="N635">
            <v>0</v>
          </cell>
        </row>
        <row r="636">
          <cell r="A636">
            <v>7961001000</v>
          </cell>
          <cell r="C636">
            <v>0</v>
          </cell>
          <cell r="D636">
            <v>0</v>
          </cell>
          <cell r="E636">
            <v>0</v>
          </cell>
          <cell r="F636">
            <v>0</v>
          </cell>
          <cell r="G636">
            <v>0</v>
          </cell>
          <cell r="H636">
            <v>0</v>
          </cell>
          <cell r="I636">
            <v>0</v>
          </cell>
          <cell r="J636">
            <v>0</v>
          </cell>
          <cell r="K636">
            <v>0</v>
          </cell>
          <cell r="L636">
            <v>0</v>
          </cell>
          <cell r="M636">
            <v>0</v>
          </cell>
          <cell r="N636">
            <v>0</v>
          </cell>
        </row>
        <row r="637">
          <cell r="A637">
            <v>7962001000</v>
          </cell>
          <cell r="C637">
            <v>0</v>
          </cell>
          <cell r="D637">
            <v>0</v>
          </cell>
          <cell r="E637">
            <v>0</v>
          </cell>
          <cell r="F637">
            <v>0</v>
          </cell>
          <cell r="G637">
            <v>0</v>
          </cell>
          <cell r="H637">
            <v>0</v>
          </cell>
          <cell r="I637">
            <v>0</v>
          </cell>
          <cell r="J637">
            <v>0</v>
          </cell>
          <cell r="K637">
            <v>0</v>
          </cell>
          <cell r="L637">
            <v>0</v>
          </cell>
          <cell r="M637">
            <v>0</v>
          </cell>
          <cell r="N637">
            <v>0</v>
          </cell>
        </row>
        <row r="638">
          <cell r="A638">
            <v>7962002000</v>
          </cell>
          <cell r="C638">
            <v>0</v>
          </cell>
          <cell r="D638">
            <v>0</v>
          </cell>
          <cell r="E638">
            <v>0</v>
          </cell>
          <cell r="F638">
            <v>0</v>
          </cell>
          <cell r="G638">
            <v>0</v>
          </cell>
          <cell r="H638">
            <v>0</v>
          </cell>
          <cell r="I638">
            <v>0</v>
          </cell>
          <cell r="J638">
            <v>0</v>
          </cell>
          <cell r="K638">
            <v>0</v>
          </cell>
          <cell r="L638">
            <v>0</v>
          </cell>
          <cell r="M638">
            <v>0</v>
          </cell>
          <cell r="N638">
            <v>0</v>
          </cell>
        </row>
        <row r="639">
          <cell r="A639">
            <v>7962003000</v>
          </cell>
          <cell r="C639">
            <v>0</v>
          </cell>
          <cell r="D639">
            <v>0</v>
          </cell>
          <cell r="E639">
            <v>0</v>
          </cell>
          <cell r="F639">
            <v>0</v>
          </cell>
          <cell r="G639">
            <v>0</v>
          </cell>
          <cell r="H639">
            <v>0</v>
          </cell>
          <cell r="I639">
            <v>0</v>
          </cell>
          <cell r="J639">
            <v>0</v>
          </cell>
          <cell r="K639">
            <v>0</v>
          </cell>
          <cell r="L639">
            <v>0</v>
          </cell>
          <cell r="M639">
            <v>0</v>
          </cell>
          <cell r="N639">
            <v>0</v>
          </cell>
        </row>
        <row r="640">
          <cell r="A640">
            <v>7962009000</v>
          </cell>
          <cell r="C640">
            <v>0</v>
          </cell>
          <cell r="D640">
            <v>0</v>
          </cell>
          <cell r="E640">
            <v>0</v>
          </cell>
          <cell r="F640">
            <v>0</v>
          </cell>
          <cell r="G640">
            <v>0</v>
          </cell>
          <cell r="H640">
            <v>0</v>
          </cell>
          <cell r="I640">
            <v>0</v>
          </cell>
          <cell r="J640">
            <v>0</v>
          </cell>
          <cell r="K640">
            <v>0</v>
          </cell>
          <cell r="L640">
            <v>0</v>
          </cell>
          <cell r="M640">
            <v>0</v>
          </cell>
          <cell r="N640">
            <v>0</v>
          </cell>
        </row>
        <row r="641">
          <cell r="A641">
            <v>7962019000</v>
          </cell>
          <cell r="C641">
            <v>0</v>
          </cell>
          <cell r="D641">
            <v>0</v>
          </cell>
          <cell r="E641">
            <v>0</v>
          </cell>
          <cell r="F641">
            <v>0</v>
          </cell>
          <cell r="G641">
            <v>0</v>
          </cell>
          <cell r="H641">
            <v>0</v>
          </cell>
          <cell r="I641">
            <v>0</v>
          </cell>
          <cell r="J641">
            <v>0</v>
          </cell>
          <cell r="K641">
            <v>0</v>
          </cell>
          <cell r="L641">
            <v>0</v>
          </cell>
          <cell r="M641">
            <v>0</v>
          </cell>
          <cell r="N641">
            <v>0</v>
          </cell>
        </row>
        <row r="642">
          <cell r="A642">
            <v>7962029000</v>
          </cell>
          <cell r="C642">
            <v>0</v>
          </cell>
          <cell r="D642">
            <v>0</v>
          </cell>
          <cell r="E642">
            <v>0</v>
          </cell>
          <cell r="F642">
            <v>0</v>
          </cell>
          <cell r="G642">
            <v>0</v>
          </cell>
          <cell r="H642">
            <v>0</v>
          </cell>
          <cell r="I642">
            <v>0</v>
          </cell>
          <cell r="J642">
            <v>0</v>
          </cell>
          <cell r="K642">
            <v>0</v>
          </cell>
          <cell r="L642">
            <v>0</v>
          </cell>
          <cell r="M642">
            <v>0</v>
          </cell>
          <cell r="N642">
            <v>0</v>
          </cell>
        </row>
        <row r="643">
          <cell r="A643">
            <v>7962039000</v>
          </cell>
          <cell r="C643">
            <v>0</v>
          </cell>
          <cell r="D643">
            <v>0</v>
          </cell>
          <cell r="E643">
            <v>0</v>
          </cell>
          <cell r="F643">
            <v>0</v>
          </cell>
          <cell r="G643">
            <v>0</v>
          </cell>
          <cell r="H643">
            <v>0</v>
          </cell>
          <cell r="I643">
            <v>0</v>
          </cell>
          <cell r="J643">
            <v>0</v>
          </cell>
          <cell r="K643">
            <v>0</v>
          </cell>
          <cell r="L643">
            <v>0</v>
          </cell>
          <cell r="M643">
            <v>0</v>
          </cell>
          <cell r="N643">
            <v>0</v>
          </cell>
        </row>
        <row r="644">
          <cell r="A644">
            <v>7962041000</v>
          </cell>
          <cell r="C644">
            <v>0</v>
          </cell>
          <cell r="D644">
            <v>0</v>
          </cell>
          <cell r="E644">
            <v>0</v>
          </cell>
          <cell r="F644">
            <v>0</v>
          </cell>
          <cell r="G644">
            <v>0</v>
          </cell>
          <cell r="H644">
            <v>0</v>
          </cell>
          <cell r="I644">
            <v>0</v>
          </cell>
          <cell r="J644">
            <v>0</v>
          </cell>
          <cell r="K644">
            <v>0</v>
          </cell>
          <cell r="L644">
            <v>0</v>
          </cell>
          <cell r="M644">
            <v>0</v>
          </cell>
          <cell r="N644">
            <v>0</v>
          </cell>
        </row>
        <row r="645">
          <cell r="A645">
            <v>7962047000</v>
          </cell>
          <cell r="C645">
            <v>0</v>
          </cell>
          <cell r="D645">
            <v>0</v>
          </cell>
          <cell r="E645">
            <v>0</v>
          </cell>
          <cell r="F645">
            <v>0</v>
          </cell>
          <cell r="G645">
            <v>0</v>
          </cell>
          <cell r="H645">
            <v>0</v>
          </cell>
          <cell r="I645">
            <v>0</v>
          </cell>
          <cell r="J645">
            <v>0</v>
          </cell>
          <cell r="K645">
            <v>0</v>
          </cell>
          <cell r="L645">
            <v>0</v>
          </cell>
          <cell r="M645">
            <v>0</v>
          </cell>
          <cell r="N645">
            <v>0</v>
          </cell>
        </row>
        <row r="646">
          <cell r="A646">
            <v>7962048000</v>
          </cell>
          <cell r="C646">
            <v>0</v>
          </cell>
          <cell r="D646">
            <v>0</v>
          </cell>
          <cell r="E646">
            <v>0</v>
          </cell>
          <cell r="F646">
            <v>0</v>
          </cell>
          <cell r="G646">
            <v>0</v>
          </cell>
          <cell r="H646">
            <v>0</v>
          </cell>
          <cell r="I646">
            <v>0</v>
          </cell>
          <cell r="J646">
            <v>0</v>
          </cell>
          <cell r="K646">
            <v>0</v>
          </cell>
          <cell r="L646">
            <v>0</v>
          </cell>
          <cell r="M646">
            <v>0</v>
          </cell>
          <cell r="N646">
            <v>0</v>
          </cell>
        </row>
        <row r="647">
          <cell r="A647">
            <v>7962049000</v>
          </cell>
          <cell r="C647">
            <v>0</v>
          </cell>
          <cell r="D647">
            <v>0</v>
          </cell>
          <cell r="E647">
            <v>0</v>
          </cell>
          <cell r="F647">
            <v>0</v>
          </cell>
          <cell r="G647">
            <v>0</v>
          </cell>
          <cell r="H647">
            <v>0</v>
          </cell>
          <cell r="I647">
            <v>0</v>
          </cell>
          <cell r="J647">
            <v>0</v>
          </cell>
          <cell r="K647">
            <v>0</v>
          </cell>
          <cell r="L647">
            <v>0</v>
          </cell>
          <cell r="M647">
            <v>0</v>
          </cell>
          <cell r="N647">
            <v>0</v>
          </cell>
        </row>
        <row r="648">
          <cell r="A648">
            <v>7962059000</v>
          </cell>
          <cell r="C648">
            <v>0</v>
          </cell>
          <cell r="D648">
            <v>0</v>
          </cell>
          <cell r="E648">
            <v>0</v>
          </cell>
          <cell r="F648">
            <v>0</v>
          </cell>
          <cell r="G648">
            <v>0</v>
          </cell>
          <cell r="H648">
            <v>0</v>
          </cell>
          <cell r="I648">
            <v>0</v>
          </cell>
          <cell r="J648">
            <v>0</v>
          </cell>
          <cell r="K648">
            <v>0</v>
          </cell>
          <cell r="L648">
            <v>0</v>
          </cell>
          <cell r="M648">
            <v>0</v>
          </cell>
          <cell r="N648">
            <v>0</v>
          </cell>
        </row>
        <row r="649">
          <cell r="A649">
            <v>7962069000</v>
          </cell>
          <cell r="C649">
            <v>0</v>
          </cell>
          <cell r="D649">
            <v>0</v>
          </cell>
          <cell r="E649">
            <v>0</v>
          </cell>
          <cell r="F649">
            <v>0</v>
          </cell>
          <cell r="G649">
            <v>0</v>
          </cell>
          <cell r="H649">
            <v>0</v>
          </cell>
          <cell r="I649">
            <v>0</v>
          </cell>
          <cell r="J649">
            <v>0</v>
          </cell>
          <cell r="K649">
            <v>0</v>
          </cell>
          <cell r="L649">
            <v>0</v>
          </cell>
          <cell r="M649">
            <v>0</v>
          </cell>
          <cell r="N649">
            <v>0</v>
          </cell>
        </row>
        <row r="650">
          <cell r="A650">
            <v>7970061000</v>
          </cell>
          <cell r="C650">
            <v>0</v>
          </cell>
          <cell r="D650">
            <v>0</v>
          </cell>
          <cell r="E650">
            <v>0</v>
          </cell>
          <cell r="F650">
            <v>0</v>
          </cell>
          <cell r="G650">
            <v>0</v>
          </cell>
          <cell r="H650">
            <v>0</v>
          </cell>
          <cell r="I650">
            <v>0</v>
          </cell>
          <cell r="J650">
            <v>0</v>
          </cell>
          <cell r="K650">
            <v>0</v>
          </cell>
          <cell r="L650">
            <v>0</v>
          </cell>
          <cell r="M650">
            <v>0</v>
          </cell>
          <cell r="N650">
            <v>0</v>
          </cell>
        </row>
        <row r="651">
          <cell r="A651">
            <v>7970062000</v>
          </cell>
          <cell r="C651">
            <v>-700</v>
          </cell>
          <cell r="D651">
            <v>0</v>
          </cell>
          <cell r="E651">
            <v>0</v>
          </cell>
          <cell r="F651">
            <v>0</v>
          </cell>
          <cell r="G651">
            <v>0</v>
          </cell>
          <cell r="H651">
            <v>0</v>
          </cell>
          <cell r="I651">
            <v>0</v>
          </cell>
          <cell r="J651">
            <v>0</v>
          </cell>
          <cell r="K651">
            <v>0</v>
          </cell>
          <cell r="L651">
            <v>0</v>
          </cell>
          <cell r="M651">
            <v>0</v>
          </cell>
          <cell r="N651">
            <v>0</v>
          </cell>
        </row>
        <row r="652">
          <cell r="A652">
            <v>7970063000</v>
          </cell>
          <cell r="C652">
            <v>0</v>
          </cell>
          <cell r="D652">
            <v>0</v>
          </cell>
          <cell r="E652">
            <v>0</v>
          </cell>
          <cell r="F652">
            <v>0</v>
          </cell>
          <cell r="G652">
            <v>0</v>
          </cell>
          <cell r="H652">
            <v>0</v>
          </cell>
          <cell r="I652">
            <v>0</v>
          </cell>
          <cell r="J652">
            <v>0</v>
          </cell>
          <cell r="K652">
            <v>0</v>
          </cell>
          <cell r="L652">
            <v>0</v>
          </cell>
          <cell r="M652">
            <v>0</v>
          </cell>
          <cell r="N652">
            <v>0</v>
          </cell>
        </row>
        <row r="653">
          <cell r="A653">
            <v>7970064000</v>
          </cell>
          <cell r="C653">
            <v>0</v>
          </cell>
          <cell r="D653">
            <v>0</v>
          </cell>
          <cell r="E653">
            <v>0</v>
          </cell>
          <cell r="F653">
            <v>0</v>
          </cell>
          <cell r="G653">
            <v>0</v>
          </cell>
          <cell r="H653">
            <v>0</v>
          </cell>
          <cell r="I653">
            <v>0</v>
          </cell>
          <cell r="J653">
            <v>0</v>
          </cell>
          <cell r="K653">
            <v>0</v>
          </cell>
          <cell r="L653">
            <v>0</v>
          </cell>
          <cell r="M653">
            <v>0</v>
          </cell>
          <cell r="N653">
            <v>0</v>
          </cell>
        </row>
        <row r="654">
          <cell r="A654">
            <v>7970065000</v>
          </cell>
          <cell r="C654">
            <v>0</v>
          </cell>
          <cell r="D654">
            <v>0</v>
          </cell>
          <cell r="E654">
            <v>0</v>
          </cell>
          <cell r="F654">
            <v>0</v>
          </cell>
          <cell r="G654">
            <v>0</v>
          </cell>
          <cell r="H654">
            <v>0</v>
          </cell>
          <cell r="I654">
            <v>0</v>
          </cell>
          <cell r="J654">
            <v>0</v>
          </cell>
          <cell r="K654">
            <v>0</v>
          </cell>
          <cell r="L654">
            <v>0</v>
          </cell>
          <cell r="M654">
            <v>0</v>
          </cell>
          <cell r="N654">
            <v>0</v>
          </cell>
        </row>
        <row r="655">
          <cell r="A655">
            <v>7970066000</v>
          </cell>
          <cell r="C655">
            <v>0</v>
          </cell>
          <cell r="D655">
            <v>0</v>
          </cell>
          <cell r="E655">
            <v>0</v>
          </cell>
          <cell r="F655">
            <v>0</v>
          </cell>
          <cell r="G655">
            <v>0</v>
          </cell>
          <cell r="H655">
            <v>0</v>
          </cell>
          <cell r="I655">
            <v>0</v>
          </cell>
          <cell r="J655">
            <v>0</v>
          </cell>
          <cell r="K655">
            <v>0</v>
          </cell>
          <cell r="L655">
            <v>0</v>
          </cell>
          <cell r="M655">
            <v>0</v>
          </cell>
          <cell r="N655">
            <v>0</v>
          </cell>
        </row>
        <row r="656">
          <cell r="A656">
            <v>7970067000</v>
          </cell>
          <cell r="C656">
            <v>0</v>
          </cell>
          <cell r="D656">
            <v>0</v>
          </cell>
          <cell r="E656">
            <v>0</v>
          </cell>
          <cell r="F656">
            <v>0</v>
          </cell>
          <cell r="G656">
            <v>0</v>
          </cell>
          <cell r="H656">
            <v>0</v>
          </cell>
          <cell r="I656">
            <v>0</v>
          </cell>
          <cell r="J656">
            <v>0</v>
          </cell>
          <cell r="K656">
            <v>0</v>
          </cell>
          <cell r="L656">
            <v>0</v>
          </cell>
          <cell r="M656">
            <v>0</v>
          </cell>
          <cell r="N656">
            <v>0</v>
          </cell>
        </row>
        <row r="657">
          <cell r="A657">
            <v>7970068000</v>
          </cell>
          <cell r="C657">
            <v>0</v>
          </cell>
          <cell r="D657">
            <v>0</v>
          </cell>
          <cell r="E657">
            <v>0</v>
          </cell>
          <cell r="F657">
            <v>0</v>
          </cell>
          <cell r="G657">
            <v>0</v>
          </cell>
          <cell r="H657">
            <v>0</v>
          </cell>
          <cell r="I657">
            <v>0</v>
          </cell>
          <cell r="J657">
            <v>0</v>
          </cell>
          <cell r="K657">
            <v>0</v>
          </cell>
          <cell r="L657">
            <v>0</v>
          </cell>
          <cell r="M657">
            <v>0</v>
          </cell>
          <cell r="N657">
            <v>0</v>
          </cell>
        </row>
        <row r="658">
          <cell r="A658">
            <v>7970069000</v>
          </cell>
          <cell r="C658">
            <v>0</v>
          </cell>
          <cell r="D658">
            <v>0</v>
          </cell>
          <cell r="E658">
            <v>0</v>
          </cell>
          <cell r="F658">
            <v>0</v>
          </cell>
          <cell r="G658">
            <v>0</v>
          </cell>
          <cell r="H658">
            <v>0</v>
          </cell>
          <cell r="I658">
            <v>0</v>
          </cell>
          <cell r="J658">
            <v>0</v>
          </cell>
          <cell r="K658">
            <v>0</v>
          </cell>
          <cell r="L658">
            <v>0</v>
          </cell>
          <cell r="M658">
            <v>0</v>
          </cell>
          <cell r="N658">
            <v>0</v>
          </cell>
        </row>
        <row r="659">
          <cell r="A659">
            <v>7970071000</v>
          </cell>
          <cell r="C659">
            <v>0</v>
          </cell>
          <cell r="D659">
            <v>0</v>
          </cell>
          <cell r="E659">
            <v>0</v>
          </cell>
          <cell r="F659">
            <v>0</v>
          </cell>
          <cell r="G659">
            <v>0</v>
          </cell>
          <cell r="H659">
            <v>0</v>
          </cell>
          <cell r="I659">
            <v>0</v>
          </cell>
          <cell r="J659">
            <v>0</v>
          </cell>
          <cell r="K659">
            <v>0</v>
          </cell>
          <cell r="L659">
            <v>0</v>
          </cell>
          <cell r="M659">
            <v>0</v>
          </cell>
          <cell r="N659">
            <v>0</v>
          </cell>
        </row>
        <row r="660">
          <cell r="A660">
            <v>7970072000</v>
          </cell>
          <cell r="C660">
            <v>0</v>
          </cell>
          <cell r="D660">
            <v>0</v>
          </cell>
          <cell r="E660">
            <v>0</v>
          </cell>
          <cell r="F660">
            <v>0</v>
          </cell>
          <cell r="G660">
            <v>0</v>
          </cell>
          <cell r="H660">
            <v>0</v>
          </cell>
          <cell r="I660">
            <v>0</v>
          </cell>
          <cell r="J660">
            <v>0</v>
          </cell>
          <cell r="K660">
            <v>0</v>
          </cell>
          <cell r="L660">
            <v>0</v>
          </cell>
          <cell r="M660">
            <v>0</v>
          </cell>
          <cell r="N660">
            <v>0</v>
          </cell>
        </row>
        <row r="661">
          <cell r="A661">
            <v>7970073000</v>
          </cell>
          <cell r="C661">
            <v>0</v>
          </cell>
          <cell r="D661">
            <v>0</v>
          </cell>
          <cell r="E661">
            <v>0</v>
          </cell>
          <cell r="F661">
            <v>0</v>
          </cell>
          <cell r="G661">
            <v>0</v>
          </cell>
          <cell r="H661">
            <v>0</v>
          </cell>
          <cell r="I661">
            <v>0</v>
          </cell>
          <cell r="J661">
            <v>0</v>
          </cell>
          <cell r="K661">
            <v>0</v>
          </cell>
          <cell r="L661">
            <v>0</v>
          </cell>
          <cell r="M661">
            <v>0</v>
          </cell>
          <cell r="N661">
            <v>0</v>
          </cell>
        </row>
        <row r="662">
          <cell r="A662">
            <v>7970074000</v>
          </cell>
          <cell r="C662">
            <v>0</v>
          </cell>
          <cell r="D662">
            <v>0</v>
          </cell>
          <cell r="E662">
            <v>0</v>
          </cell>
          <cell r="F662">
            <v>0</v>
          </cell>
          <cell r="G662">
            <v>0</v>
          </cell>
          <cell r="H662">
            <v>0</v>
          </cell>
          <cell r="I662">
            <v>0</v>
          </cell>
          <cell r="J662">
            <v>0</v>
          </cell>
          <cell r="K662">
            <v>0</v>
          </cell>
          <cell r="L662">
            <v>0</v>
          </cell>
          <cell r="M662">
            <v>0</v>
          </cell>
          <cell r="N662">
            <v>0</v>
          </cell>
        </row>
        <row r="663">
          <cell r="A663">
            <v>7970075000</v>
          </cell>
          <cell r="C663">
            <v>0</v>
          </cell>
          <cell r="D663">
            <v>0</v>
          </cell>
          <cell r="E663">
            <v>0</v>
          </cell>
          <cell r="F663">
            <v>0</v>
          </cell>
          <cell r="G663">
            <v>0</v>
          </cell>
          <cell r="H663">
            <v>0</v>
          </cell>
          <cell r="I663">
            <v>0</v>
          </cell>
          <cell r="J663">
            <v>0</v>
          </cell>
          <cell r="K663">
            <v>0</v>
          </cell>
          <cell r="L663">
            <v>0</v>
          </cell>
          <cell r="M663">
            <v>0</v>
          </cell>
          <cell r="N663">
            <v>0</v>
          </cell>
        </row>
        <row r="664">
          <cell r="A664">
            <v>7970076000</v>
          </cell>
          <cell r="C664">
            <v>0</v>
          </cell>
          <cell r="D664">
            <v>0</v>
          </cell>
          <cell r="E664">
            <v>0</v>
          </cell>
          <cell r="F664">
            <v>0</v>
          </cell>
          <cell r="G664">
            <v>0</v>
          </cell>
          <cell r="H664">
            <v>0</v>
          </cell>
          <cell r="I664">
            <v>0</v>
          </cell>
          <cell r="J664">
            <v>0</v>
          </cell>
          <cell r="K664">
            <v>0</v>
          </cell>
          <cell r="L664">
            <v>0</v>
          </cell>
          <cell r="M664">
            <v>0</v>
          </cell>
          <cell r="N664">
            <v>0</v>
          </cell>
        </row>
        <row r="665">
          <cell r="A665">
            <v>7970078000</v>
          </cell>
          <cell r="C665">
            <v>0</v>
          </cell>
          <cell r="D665">
            <v>0</v>
          </cell>
          <cell r="E665">
            <v>0</v>
          </cell>
          <cell r="F665">
            <v>0</v>
          </cell>
          <cell r="G665">
            <v>0</v>
          </cell>
          <cell r="H665">
            <v>0</v>
          </cell>
          <cell r="I665">
            <v>0</v>
          </cell>
          <cell r="J665">
            <v>0</v>
          </cell>
          <cell r="K665">
            <v>0</v>
          </cell>
          <cell r="L665">
            <v>0</v>
          </cell>
          <cell r="M665">
            <v>0</v>
          </cell>
          <cell r="N665">
            <v>0</v>
          </cell>
        </row>
        <row r="666">
          <cell r="A666">
            <v>7970079000</v>
          </cell>
          <cell r="C666">
            <v>0</v>
          </cell>
          <cell r="D666">
            <v>0</v>
          </cell>
          <cell r="E666">
            <v>0</v>
          </cell>
          <cell r="F666">
            <v>0</v>
          </cell>
          <cell r="G666">
            <v>0</v>
          </cell>
          <cell r="H666">
            <v>0</v>
          </cell>
          <cell r="I666">
            <v>0</v>
          </cell>
          <cell r="J666">
            <v>0</v>
          </cell>
          <cell r="K666">
            <v>0</v>
          </cell>
          <cell r="L666">
            <v>0</v>
          </cell>
          <cell r="M666">
            <v>0</v>
          </cell>
          <cell r="N666">
            <v>0</v>
          </cell>
        </row>
        <row r="667">
          <cell r="A667">
            <v>7981001000</v>
          </cell>
          <cell r="C667">
            <v>0</v>
          </cell>
          <cell r="D667">
            <v>0</v>
          </cell>
          <cell r="E667">
            <v>0</v>
          </cell>
          <cell r="F667">
            <v>0</v>
          </cell>
          <cell r="G667">
            <v>0</v>
          </cell>
          <cell r="H667">
            <v>0</v>
          </cell>
          <cell r="I667">
            <v>0</v>
          </cell>
          <cell r="J667">
            <v>0</v>
          </cell>
          <cell r="K667">
            <v>0</v>
          </cell>
          <cell r="L667">
            <v>0</v>
          </cell>
          <cell r="M667">
            <v>0</v>
          </cell>
          <cell r="N667">
            <v>0</v>
          </cell>
        </row>
        <row r="668">
          <cell r="A668">
            <v>7982001000</v>
          </cell>
          <cell r="C668">
            <v>0</v>
          </cell>
          <cell r="D668">
            <v>0</v>
          </cell>
          <cell r="E668">
            <v>0</v>
          </cell>
          <cell r="F668">
            <v>0</v>
          </cell>
          <cell r="G668">
            <v>0</v>
          </cell>
          <cell r="H668">
            <v>0</v>
          </cell>
          <cell r="I668">
            <v>0</v>
          </cell>
          <cell r="J668">
            <v>0</v>
          </cell>
          <cell r="K668">
            <v>0</v>
          </cell>
          <cell r="L668">
            <v>0</v>
          </cell>
          <cell r="M668">
            <v>0</v>
          </cell>
          <cell r="N668">
            <v>0</v>
          </cell>
        </row>
        <row r="669">
          <cell r="A669">
            <v>7983001000</v>
          </cell>
          <cell r="C669">
            <v>-1040</v>
          </cell>
          <cell r="D669">
            <v>-1039</v>
          </cell>
          <cell r="E669">
            <v>-1039</v>
          </cell>
          <cell r="F669">
            <v>0</v>
          </cell>
          <cell r="G669">
            <v>0</v>
          </cell>
          <cell r="H669">
            <v>0</v>
          </cell>
          <cell r="I669">
            <v>0</v>
          </cell>
          <cell r="J669">
            <v>0</v>
          </cell>
          <cell r="K669">
            <v>0</v>
          </cell>
          <cell r="L669">
            <v>0</v>
          </cell>
          <cell r="M669">
            <v>0</v>
          </cell>
          <cell r="N669">
            <v>0</v>
          </cell>
        </row>
        <row r="670">
          <cell r="A670">
            <v>7984001000</v>
          </cell>
          <cell r="C670">
            <v>0</v>
          </cell>
          <cell r="D670">
            <v>0</v>
          </cell>
          <cell r="E670">
            <v>0</v>
          </cell>
          <cell r="F670">
            <v>0</v>
          </cell>
          <cell r="G670">
            <v>0</v>
          </cell>
          <cell r="H670">
            <v>0</v>
          </cell>
          <cell r="I670">
            <v>0</v>
          </cell>
          <cell r="J670">
            <v>0</v>
          </cell>
          <cell r="K670">
            <v>0</v>
          </cell>
          <cell r="L670">
            <v>0</v>
          </cell>
          <cell r="M670">
            <v>0</v>
          </cell>
          <cell r="N670">
            <v>0</v>
          </cell>
        </row>
        <row r="671">
          <cell r="A671">
            <v>7988001000</v>
          </cell>
          <cell r="C671">
            <v>0</v>
          </cell>
          <cell r="D671">
            <v>0</v>
          </cell>
          <cell r="E671">
            <v>0</v>
          </cell>
          <cell r="F671">
            <v>0</v>
          </cell>
          <cell r="G671">
            <v>0</v>
          </cell>
          <cell r="H671">
            <v>0</v>
          </cell>
          <cell r="I671">
            <v>0</v>
          </cell>
          <cell r="J671">
            <v>0</v>
          </cell>
          <cell r="K671">
            <v>0</v>
          </cell>
          <cell r="L671">
            <v>0</v>
          </cell>
          <cell r="M671">
            <v>0</v>
          </cell>
          <cell r="N671">
            <v>0</v>
          </cell>
        </row>
        <row r="672">
          <cell r="A672">
            <v>7988006000</v>
          </cell>
          <cell r="C672">
            <v>0</v>
          </cell>
          <cell r="D672">
            <v>0</v>
          </cell>
          <cell r="E672">
            <v>0</v>
          </cell>
          <cell r="F672">
            <v>0</v>
          </cell>
          <cell r="G672">
            <v>0</v>
          </cell>
          <cell r="H672">
            <v>0</v>
          </cell>
          <cell r="I672">
            <v>0</v>
          </cell>
          <cell r="J672">
            <v>0</v>
          </cell>
          <cell r="K672">
            <v>0</v>
          </cell>
          <cell r="L672">
            <v>0</v>
          </cell>
          <cell r="M672">
            <v>0</v>
          </cell>
          <cell r="N672">
            <v>0</v>
          </cell>
        </row>
        <row r="673">
          <cell r="A673">
            <v>7988007000</v>
          </cell>
          <cell r="C673">
            <v>0</v>
          </cell>
          <cell r="D673">
            <v>0</v>
          </cell>
          <cell r="E673">
            <v>0</v>
          </cell>
          <cell r="F673">
            <v>0</v>
          </cell>
          <cell r="G673">
            <v>0</v>
          </cell>
          <cell r="H673">
            <v>0</v>
          </cell>
          <cell r="I673">
            <v>0</v>
          </cell>
          <cell r="J673">
            <v>0</v>
          </cell>
          <cell r="K673">
            <v>0</v>
          </cell>
          <cell r="L673">
            <v>0</v>
          </cell>
          <cell r="M673">
            <v>0</v>
          </cell>
          <cell r="N673">
            <v>0</v>
          </cell>
        </row>
        <row r="674">
          <cell r="A674">
            <v>7988009000</v>
          </cell>
          <cell r="C674">
            <v>0</v>
          </cell>
          <cell r="D674">
            <v>0</v>
          </cell>
          <cell r="E674">
            <v>0</v>
          </cell>
          <cell r="F674">
            <v>0</v>
          </cell>
          <cell r="G674">
            <v>0</v>
          </cell>
          <cell r="H674">
            <v>0</v>
          </cell>
          <cell r="I674">
            <v>0</v>
          </cell>
          <cell r="J674">
            <v>0</v>
          </cell>
          <cell r="K674">
            <v>0</v>
          </cell>
          <cell r="L674">
            <v>0</v>
          </cell>
          <cell r="M674">
            <v>0</v>
          </cell>
          <cell r="N674">
            <v>0</v>
          </cell>
        </row>
        <row r="675">
          <cell r="A675">
            <v>7988098000</v>
          </cell>
          <cell r="C675">
            <v>0</v>
          </cell>
          <cell r="D675">
            <v>0</v>
          </cell>
          <cell r="E675">
            <v>0</v>
          </cell>
          <cell r="F675">
            <v>0</v>
          </cell>
          <cell r="G675">
            <v>0</v>
          </cell>
          <cell r="H675">
            <v>0</v>
          </cell>
          <cell r="I675">
            <v>0</v>
          </cell>
          <cell r="J675">
            <v>0</v>
          </cell>
          <cell r="K675">
            <v>0</v>
          </cell>
          <cell r="L675">
            <v>0</v>
          </cell>
          <cell r="M675">
            <v>0</v>
          </cell>
          <cell r="N675">
            <v>0</v>
          </cell>
        </row>
        <row r="676">
          <cell r="A676">
            <v>7988099000</v>
          </cell>
          <cell r="C676">
            <v>0</v>
          </cell>
          <cell r="D676">
            <v>-0.26</v>
          </cell>
          <cell r="E676">
            <v>0</v>
          </cell>
          <cell r="F676">
            <v>0</v>
          </cell>
          <cell r="G676">
            <v>0</v>
          </cell>
          <cell r="H676">
            <v>0</v>
          </cell>
          <cell r="I676">
            <v>0</v>
          </cell>
          <cell r="J676">
            <v>0</v>
          </cell>
          <cell r="K676">
            <v>0</v>
          </cell>
          <cell r="L676">
            <v>0</v>
          </cell>
          <cell r="M676">
            <v>0</v>
          </cell>
          <cell r="N676">
            <v>0</v>
          </cell>
        </row>
        <row r="677">
          <cell r="A677">
            <v>8012100000</v>
          </cell>
          <cell r="C677">
            <v>0</v>
          </cell>
          <cell r="D677">
            <v>0</v>
          </cell>
          <cell r="E677">
            <v>0</v>
          </cell>
          <cell r="F677">
            <v>0</v>
          </cell>
          <cell r="G677">
            <v>0</v>
          </cell>
          <cell r="H677">
            <v>0</v>
          </cell>
          <cell r="I677">
            <v>0</v>
          </cell>
          <cell r="J677">
            <v>0</v>
          </cell>
          <cell r="K677">
            <v>0</v>
          </cell>
          <cell r="L677">
            <v>0</v>
          </cell>
          <cell r="M677">
            <v>0</v>
          </cell>
          <cell r="N677">
            <v>0</v>
          </cell>
        </row>
        <row r="678">
          <cell r="A678">
            <v>8012100061</v>
          </cell>
          <cell r="C678">
            <v>0</v>
          </cell>
          <cell r="D678">
            <v>0</v>
          </cell>
          <cell r="E678">
            <v>0</v>
          </cell>
          <cell r="F678">
            <v>0</v>
          </cell>
          <cell r="G678">
            <v>0</v>
          </cell>
          <cell r="H678">
            <v>0</v>
          </cell>
          <cell r="I678">
            <v>0</v>
          </cell>
          <cell r="J678">
            <v>0</v>
          </cell>
          <cell r="K678">
            <v>0</v>
          </cell>
          <cell r="L678">
            <v>0</v>
          </cell>
          <cell r="M678">
            <v>0</v>
          </cell>
          <cell r="N678">
            <v>0</v>
          </cell>
        </row>
        <row r="679">
          <cell r="A679">
            <v>8012100062</v>
          </cell>
          <cell r="C679">
            <v>14089.28</v>
          </cell>
          <cell r="D679">
            <v>16499.639999999898</v>
          </cell>
          <cell r="E679">
            <v>19307.789999999997</v>
          </cell>
          <cell r="F679">
            <v>0</v>
          </cell>
          <cell r="G679">
            <v>0</v>
          </cell>
          <cell r="H679">
            <v>0</v>
          </cell>
          <cell r="I679">
            <v>0</v>
          </cell>
          <cell r="J679">
            <v>0</v>
          </cell>
          <cell r="K679">
            <v>0</v>
          </cell>
          <cell r="L679">
            <v>0</v>
          </cell>
          <cell r="M679">
            <v>0</v>
          </cell>
          <cell r="N679">
            <v>0</v>
          </cell>
        </row>
        <row r="680">
          <cell r="A680">
            <v>8012100063</v>
          </cell>
          <cell r="C680">
            <v>449.67</v>
          </cell>
          <cell r="D680">
            <v>30.229999999998995</v>
          </cell>
          <cell r="E680">
            <v>968.88000000000102</v>
          </cell>
          <cell r="F680">
            <v>0</v>
          </cell>
          <cell r="G680">
            <v>0</v>
          </cell>
          <cell r="H680">
            <v>0</v>
          </cell>
          <cell r="I680">
            <v>0</v>
          </cell>
          <cell r="J680">
            <v>0</v>
          </cell>
          <cell r="K680">
            <v>0</v>
          </cell>
          <cell r="L680">
            <v>0</v>
          </cell>
          <cell r="M680">
            <v>0</v>
          </cell>
          <cell r="N680">
            <v>0</v>
          </cell>
        </row>
        <row r="681">
          <cell r="A681">
            <v>8012100064</v>
          </cell>
          <cell r="C681">
            <v>65.2</v>
          </cell>
          <cell r="D681">
            <v>0</v>
          </cell>
          <cell r="E681">
            <v>6.0600000000000023</v>
          </cell>
          <cell r="F681">
            <v>0</v>
          </cell>
          <cell r="G681">
            <v>0</v>
          </cell>
          <cell r="H681">
            <v>0</v>
          </cell>
          <cell r="I681">
            <v>0</v>
          </cell>
          <cell r="J681">
            <v>0</v>
          </cell>
          <cell r="K681">
            <v>0</v>
          </cell>
          <cell r="L681">
            <v>0</v>
          </cell>
          <cell r="M681">
            <v>0</v>
          </cell>
          <cell r="N681">
            <v>0</v>
          </cell>
        </row>
        <row r="682">
          <cell r="A682">
            <v>8012100065</v>
          </cell>
          <cell r="C682">
            <v>0</v>
          </cell>
          <cell r="D682">
            <v>0</v>
          </cell>
          <cell r="E682">
            <v>0</v>
          </cell>
          <cell r="F682">
            <v>0</v>
          </cell>
          <cell r="G682">
            <v>0</v>
          </cell>
          <cell r="H682">
            <v>0</v>
          </cell>
          <cell r="I682">
            <v>0</v>
          </cell>
          <cell r="J682">
            <v>0</v>
          </cell>
          <cell r="K682">
            <v>0</v>
          </cell>
          <cell r="L682">
            <v>0</v>
          </cell>
          <cell r="M682">
            <v>0</v>
          </cell>
          <cell r="N682">
            <v>0</v>
          </cell>
        </row>
        <row r="683">
          <cell r="A683">
            <v>8012100066</v>
          </cell>
          <cell r="C683">
            <v>8029.2299999999896</v>
          </cell>
          <cell r="D683">
            <v>8079.9200000000101</v>
          </cell>
          <cell r="E683">
            <v>7924.3200000000015</v>
          </cell>
          <cell r="F683">
            <v>0</v>
          </cell>
          <cell r="G683">
            <v>0</v>
          </cell>
          <cell r="H683">
            <v>0</v>
          </cell>
          <cell r="I683">
            <v>0</v>
          </cell>
          <cell r="J683">
            <v>0</v>
          </cell>
          <cell r="K683">
            <v>0</v>
          </cell>
          <cell r="L683">
            <v>0</v>
          </cell>
          <cell r="M683">
            <v>0</v>
          </cell>
          <cell r="N683">
            <v>0</v>
          </cell>
        </row>
        <row r="684">
          <cell r="A684">
            <v>8012100067</v>
          </cell>
          <cell r="C684">
            <v>0</v>
          </cell>
          <cell r="D684">
            <v>0</v>
          </cell>
          <cell r="E684">
            <v>0</v>
          </cell>
          <cell r="F684">
            <v>0</v>
          </cell>
          <cell r="G684">
            <v>0</v>
          </cell>
          <cell r="H684">
            <v>0</v>
          </cell>
          <cell r="I684">
            <v>0</v>
          </cell>
          <cell r="J684">
            <v>0</v>
          </cell>
          <cell r="K684">
            <v>0</v>
          </cell>
          <cell r="L684">
            <v>0</v>
          </cell>
          <cell r="M684">
            <v>0</v>
          </cell>
          <cell r="N684">
            <v>0</v>
          </cell>
        </row>
        <row r="685">
          <cell r="A685">
            <v>8012100068</v>
          </cell>
          <cell r="C685">
            <v>5.29</v>
          </cell>
          <cell r="D685">
            <v>6.96</v>
          </cell>
          <cell r="E685">
            <v>70.239999999999895</v>
          </cell>
          <cell r="F685">
            <v>0</v>
          </cell>
          <cell r="G685">
            <v>0</v>
          </cell>
          <cell r="H685">
            <v>0</v>
          </cell>
          <cell r="I685">
            <v>0</v>
          </cell>
          <cell r="J685">
            <v>0</v>
          </cell>
          <cell r="K685">
            <v>0</v>
          </cell>
          <cell r="L685">
            <v>0</v>
          </cell>
          <cell r="M685">
            <v>0</v>
          </cell>
          <cell r="N685">
            <v>0</v>
          </cell>
        </row>
        <row r="686">
          <cell r="A686">
            <v>8012100069</v>
          </cell>
          <cell r="C686">
            <v>0</v>
          </cell>
          <cell r="D686">
            <v>0</v>
          </cell>
          <cell r="E686">
            <v>0</v>
          </cell>
          <cell r="F686">
            <v>0</v>
          </cell>
          <cell r="G686">
            <v>0</v>
          </cell>
          <cell r="H686">
            <v>0</v>
          </cell>
          <cell r="I686">
            <v>0</v>
          </cell>
          <cell r="J686">
            <v>0</v>
          </cell>
          <cell r="K686">
            <v>0</v>
          </cell>
          <cell r="L686">
            <v>0</v>
          </cell>
          <cell r="M686">
            <v>0</v>
          </cell>
          <cell r="N686">
            <v>0</v>
          </cell>
        </row>
        <row r="687">
          <cell r="A687">
            <v>8012100071</v>
          </cell>
          <cell r="C687">
            <v>0</v>
          </cell>
          <cell r="D687">
            <v>0</v>
          </cell>
          <cell r="E687">
            <v>0</v>
          </cell>
          <cell r="F687">
            <v>0</v>
          </cell>
          <cell r="G687">
            <v>0</v>
          </cell>
          <cell r="H687">
            <v>0</v>
          </cell>
          <cell r="I687">
            <v>0</v>
          </cell>
          <cell r="J687">
            <v>0</v>
          </cell>
          <cell r="K687">
            <v>0</v>
          </cell>
          <cell r="L687">
            <v>0</v>
          </cell>
          <cell r="M687">
            <v>0</v>
          </cell>
          <cell r="N687">
            <v>0</v>
          </cell>
        </row>
        <row r="688">
          <cell r="A688">
            <v>8012100072</v>
          </cell>
          <cell r="C688">
            <v>0</v>
          </cell>
          <cell r="D688">
            <v>0</v>
          </cell>
          <cell r="E688">
            <v>0</v>
          </cell>
          <cell r="F688">
            <v>0</v>
          </cell>
          <cell r="G688">
            <v>0</v>
          </cell>
          <cell r="H688">
            <v>0</v>
          </cell>
          <cell r="I688">
            <v>0</v>
          </cell>
          <cell r="J688">
            <v>0</v>
          </cell>
          <cell r="K688">
            <v>0</v>
          </cell>
          <cell r="L688">
            <v>0</v>
          </cell>
          <cell r="M688">
            <v>0</v>
          </cell>
          <cell r="N688">
            <v>0</v>
          </cell>
        </row>
        <row r="689">
          <cell r="A689">
            <v>8012100073</v>
          </cell>
          <cell r="C689">
            <v>0</v>
          </cell>
          <cell r="D689">
            <v>0</v>
          </cell>
          <cell r="E689">
            <v>0</v>
          </cell>
          <cell r="F689">
            <v>0</v>
          </cell>
          <cell r="G689">
            <v>0</v>
          </cell>
          <cell r="H689">
            <v>0</v>
          </cell>
          <cell r="I689">
            <v>0</v>
          </cell>
          <cell r="J689">
            <v>0</v>
          </cell>
          <cell r="K689">
            <v>0</v>
          </cell>
          <cell r="L689">
            <v>0</v>
          </cell>
          <cell r="M689">
            <v>0</v>
          </cell>
          <cell r="N689">
            <v>0</v>
          </cell>
        </row>
        <row r="690">
          <cell r="A690">
            <v>8012100074</v>
          </cell>
          <cell r="C690">
            <v>0</v>
          </cell>
          <cell r="D690">
            <v>0</v>
          </cell>
          <cell r="E690">
            <v>0</v>
          </cell>
          <cell r="F690">
            <v>0</v>
          </cell>
          <cell r="G690">
            <v>0</v>
          </cell>
          <cell r="H690">
            <v>0</v>
          </cell>
          <cell r="I690">
            <v>0</v>
          </cell>
          <cell r="J690">
            <v>0</v>
          </cell>
          <cell r="K690">
            <v>0</v>
          </cell>
          <cell r="L690">
            <v>0</v>
          </cell>
          <cell r="M690">
            <v>0</v>
          </cell>
          <cell r="N690">
            <v>0</v>
          </cell>
        </row>
        <row r="691">
          <cell r="A691">
            <v>8012100075</v>
          </cell>
          <cell r="C691">
            <v>0</v>
          </cell>
          <cell r="D691">
            <v>0</v>
          </cell>
          <cell r="E691">
            <v>0</v>
          </cell>
          <cell r="F691">
            <v>0</v>
          </cell>
          <cell r="G691">
            <v>0</v>
          </cell>
          <cell r="H691">
            <v>0</v>
          </cell>
          <cell r="I691">
            <v>0</v>
          </cell>
          <cell r="J691">
            <v>0</v>
          </cell>
          <cell r="K691">
            <v>0</v>
          </cell>
          <cell r="L691">
            <v>0</v>
          </cell>
          <cell r="M691">
            <v>0</v>
          </cell>
          <cell r="N691">
            <v>0</v>
          </cell>
        </row>
        <row r="692">
          <cell r="A692">
            <v>8012100076</v>
          </cell>
          <cell r="C692">
            <v>-1891.66</v>
          </cell>
          <cell r="D692">
            <v>-1035.2499999999898</v>
          </cell>
          <cell r="E692">
            <v>-4045.1800000000103</v>
          </cell>
          <cell r="F692">
            <v>0</v>
          </cell>
          <cell r="G692">
            <v>0</v>
          </cell>
          <cell r="H692">
            <v>0</v>
          </cell>
          <cell r="I692">
            <v>0</v>
          </cell>
          <cell r="J692">
            <v>0</v>
          </cell>
          <cell r="K692">
            <v>0</v>
          </cell>
          <cell r="L692">
            <v>0</v>
          </cell>
          <cell r="M692">
            <v>0</v>
          </cell>
          <cell r="N692">
            <v>0</v>
          </cell>
        </row>
        <row r="693">
          <cell r="A693">
            <v>8012100077</v>
          </cell>
          <cell r="C693">
            <v>0</v>
          </cell>
          <cell r="D693">
            <v>0</v>
          </cell>
          <cell r="E693">
            <v>0</v>
          </cell>
          <cell r="F693">
            <v>0</v>
          </cell>
          <cell r="G693">
            <v>0</v>
          </cell>
          <cell r="H693">
            <v>0</v>
          </cell>
          <cell r="I693">
            <v>0</v>
          </cell>
          <cell r="J693">
            <v>0</v>
          </cell>
          <cell r="K693">
            <v>0</v>
          </cell>
          <cell r="L693">
            <v>0</v>
          </cell>
          <cell r="M693">
            <v>0</v>
          </cell>
          <cell r="N693">
            <v>0</v>
          </cell>
        </row>
        <row r="694">
          <cell r="A694">
            <v>8012100078</v>
          </cell>
          <cell r="C694">
            <v>-1891.3</v>
          </cell>
          <cell r="D694">
            <v>-1887.6299999999899</v>
          </cell>
          <cell r="E694">
            <v>-1871.77</v>
          </cell>
          <cell r="F694">
            <v>0</v>
          </cell>
          <cell r="G694">
            <v>0</v>
          </cell>
          <cell r="H694">
            <v>0</v>
          </cell>
          <cell r="I694">
            <v>0</v>
          </cell>
          <cell r="J694">
            <v>0</v>
          </cell>
          <cell r="K694">
            <v>0</v>
          </cell>
          <cell r="L694">
            <v>0</v>
          </cell>
          <cell r="M694">
            <v>0</v>
          </cell>
          <cell r="N694">
            <v>0</v>
          </cell>
        </row>
        <row r="695">
          <cell r="A695">
            <v>8012100079</v>
          </cell>
          <cell r="C695">
            <v>0</v>
          </cell>
          <cell r="D695">
            <v>0</v>
          </cell>
          <cell r="E695">
            <v>0</v>
          </cell>
          <cell r="F695">
            <v>0</v>
          </cell>
          <cell r="G695">
            <v>0</v>
          </cell>
          <cell r="H695">
            <v>0</v>
          </cell>
          <cell r="I695">
            <v>0</v>
          </cell>
          <cell r="J695">
            <v>0</v>
          </cell>
          <cell r="K695">
            <v>0</v>
          </cell>
          <cell r="L695">
            <v>0</v>
          </cell>
          <cell r="M695">
            <v>0</v>
          </cell>
          <cell r="N695">
            <v>0</v>
          </cell>
        </row>
        <row r="696">
          <cell r="A696">
            <v>8021000000</v>
          </cell>
          <cell r="C696">
            <v>0</v>
          </cell>
          <cell r="D696">
            <v>0</v>
          </cell>
          <cell r="E696">
            <v>0</v>
          </cell>
          <cell r="F696">
            <v>0</v>
          </cell>
          <cell r="G696">
            <v>0</v>
          </cell>
          <cell r="H696">
            <v>0</v>
          </cell>
          <cell r="I696">
            <v>0</v>
          </cell>
          <cell r="J696">
            <v>0</v>
          </cell>
          <cell r="K696">
            <v>0</v>
          </cell>
          <cell r="L696">
            <v>0</v>
          </cell>
          <cell r="M696">
            <v>0</v>
          </cell>
          <cell r="N696">
            <v>0</v>
          </cell>
        </row>
        <row r="697">
          <cell r="A697">
            <v>8022000000</v>
          </cell>
          <cell r="C697">
            <v>0</v>
          </cell>
          <cell r="D697">
            <v>0</v>
          </cell>
          <cell r="E697">
            <v>0</v>
          </cell>
          <cell r="F697">
            <v>0</v>
          </cell>
          <cell r="G697">
            <v>0</v>
          </cell>
          <cell r="H697">
            <v>0</v>
          </cell>
          <cell r="I697">
            <v>0</v>
          </cell>
          <cell r="J697">
            <v>0</v>
          </cell>
          <cell r="K697">
            <v>0</v>
          </cell>
          <cell r="L697">
            <v>0</v>
          </cell>
          <cell r="M697">
            <v>0</v>
          </cell>
          <cell r="N697">
            <v>0</v>
          </cell>
        </row>
        <row r="698">
          <cell r="A698">
            <v>8022000068</v>
          </cell>
          <cell r="C698">
            <v>120.76</v>
          </cell>
          <cell r="D698">
            <v>98.27</v>
          </cell>
          <cell r="E698">
            <v>111.95000000000002</v>
          </cell>
          <cell r="F698">
            <v>0</v>
          </cell>
          <cell r="G698">
            <v>0</v>
          </cell>
          <cell r="H698">
            <v>0</v>
          </cell>
          <cell r="I698">
            <v>0</v>
          </cell>
          <cell r="J698">
            <v>0</v>
          </cell>
          <cell r="K698">
            <v>0</v>
          </cell>
          <cell r="L698">
            <v>0</v>
          </cell>
          <cell r="M698">
            <v>0</v>
          </cell>
          <cell r="N698">
            <v>0</v>
          </cell>
        </row>
        <row r="699">
          <cell r="A699">
            <v>8024000000</v>
          </cell>
          <cell r="C699">
            <v>0</v>
          </cell>
          <cell r="D699">
            <v>0</v>
          </cell>
          <cell r="E699">
            <v>0</v>
          </cell>
          <cell r="F699">
            <v>0</v>
          </cell>
          <cell r="G699">
            <v>0</v>
          </cell>
          <cell r="H699">
            <v>0</v>
          </cell>
          <cell r="I699">
            <v>0</v>
          </cell>
          <cell r="J699">
            <v>0</v>
          </cell>
          <cell r="K699">
            <v>0</v>
          </cell>
          <cell r="L699">
            <v>0</v>
          </cell>
          <cell r="M699">
            <v>0</v>
          </cell>
          <cell r="N699">
            <v>0</v>
          </cell>
        </row>
        <row r="700">
          <cell r="A700">
            <v>8025000000</v>
          </cell>
          <cell r="C700">
            <v>0</v>
          </cell>
          <cell r="D700">
            <v>0</v>
          </cell>
          <cell r="E700">
            <v>0</v>
          </cell>
          <cell r="F700">
            <v>0</v>
          </cell>
          <cell r="G700">
            <v>0</v>
          </cell>
          <cell r="H700">
            <v>0</v>
          </cell>
          <cell r="I700">
            <v>0</v>
          </cell>
          <cell r="J700">
            <v>0</v>
          </cell>
          <cell r="K700">
            <v>0</v>
          </cell>
          <cell r="L700">
            <v>0</v>
          </cell>
          <cell r="M700">
            <v>0</v>
          </cell>
          <cell r="N700">
            <v>0</v>
          </cell>
        </row>
        <row r="701">
          <cell r="A701">
            <v>8025000061</v>
          </cell>
          <cell r="C701">
            <v>0</v>
          </cell>
          <cell r="D701">
            <v>0</v>
          </cell>
          <cell r="E701">
            <v>0</v>
          </cell>
          <cell r="F701">
            <v>0</v>
          </cell>
          <cell r="G701">
            <v>0</v>
          </cell>
          <cell r="H701">
            <v>0</v>
          </cell>
          <cell r="I701">
            <v>0</v>
          </cell>
          <cell r="J701">
            <v>0</v>
          </cell>
          <cell r="K701">
            <v>0</v>
          </cell>
          <cell r="L701">
            <v>0</v>
          </cell>
          <cell r="M701">
            <v>0</v>
          </cell>
          <cell r="N701">
            <v>0</v>
          </cell>
        </row>
        <row r="702">
          <cell r="A702">
            <v>8025000062</v>
          </cell>
          <cell r="C702">
            <v>31137.040000000001</v>
          </cell>
          <cell r="D702">
            <v>27789.9</v>
          </cell>
          <cell r="E702">
            <v>37431.17</v>
          </cell>
          <cell r="F702">
            <v>0</v>
          </cell>
          <cell r="G702">
            <v>0</v>
          </cell>
          <cell r="H702">
            <v>0</v>
          </cell>
          <cell r="I702">
            <v>0</v>
          </cell>
          <cell r="J702">
            <v>0</v>
          </cell>
          <cell r="K702">
            <v>0</v>
          </cell>
          <cell r="L702">
            <v>0</v>
          </cell>
          <cell r="M702">
            <v>0</v>
          </cell>
          <cell r="N702">
            <v>0</v>
          </cell>
        </row>
        <row r="703">
          <cell r="A703">
            <v>8025000063</v>
          </cell>
          <cell r="C703">
            <v>2703.19</v>
          </cell>
          <cell r="D703">
            <v>2584.5800000000004</v>
          </cell>
          <cell r="E703">
            <v>2917.1099999999897</v>
          </cell>
          <cell r="F703">
            <v>0</v>
          </cell>
          <cell r="G703">
            <v>0</v>
          </cell>
          <cell r="H703">
            <v>0</v>
          </cell>
          <cell r="I703">
            <v>0</v>
          </cell>
          <cell r="J703">
            <v>0</v>
          </cell>
          <cell r="K703">
            <v>0</v>
          </cell>
          <cell r="L703">
            <v>0</v>
          </cell>
          <cell r="M703">
            <v>0</v>
          </cell>
          <cell r="N703">
            <v>0</v>
          </cell>
        </row>
        <row r="704">
          <cell r="A704">
            <v>8025000064</v>
          </cell>
          <cell r="C704">
            <v>78120.600000000006</v>
          </cell>
          <cell r="D704">
            <v>61373.570000000007</v>
          </cell>
          <cell r="E704">
            <v>76336.03</v>
          </cell>
          <cell r="F704">
            <v>0</v>
          </cell>
          <cell r="G704">
            <v>0</v>
          </cell>
          <cell r="H704">
            <v>0</v>
          </cell>
          <cell r="I704">
            <v>0</v>
          </cell>
          <cell r="J704">
            <v>0</v>
          </cell>
          <cell r="K704">
            <v>0</v>
          </cell>
          <cell r="L704">
            <v>0</v>
          </cell>
          <cell r="M704">
            <v>0</v>
          </cell>
          <cell r="N704">
            <v>0</v>
          </cell>
        </row>
        <row r="705">
          <cell r="A705">
            <v>8025000065</v>
          </cell>
          <cell r="C705">
            <v>4150.0699999999897</v>
          </cell>
          <cell r="D705">
            <v>7837.460000000011</v>
          </cell>
          <cell r="E705">
            <v>276.98999999999978</v>
          </cell>
          <cell r="F705">
            <v>0</v>
          </cell>
          <cell r="G705">
            <v>0</v>
          </cell>
          <cell r="H705">
            <v>0</v>
          </cell>
          <cell r="I705">
            <v>0</v>
          </cell>
          <cell r="J705">
            <v>0</v>
          </cell>
          <cell r="K705">
            <v>0</v>
          </cell>
          <cell r="L705">
            <v>0</v>
          </cell>
          <cell r="M705">
            <v>0</v>
          </cell>
          <cell r="N705">
            <v>0</v>
          </cell>
        </row>
        <row r="706">
          <cell r="A706">
            <v>8025000066</v>
          </cell>
          <cell r="C706">
            <v>11357.53</v>
          </cell>
          <cell r="D706">
            <v>11300.3399999999</v>
          </cell>
          <cell r="E706">
            <v>11167.1000000001</v>
          </cell>
          <cell r="F706">
            <v>0</v>
          </cell>
          <cell r="G706">
            <v>0</v>
          </cell>
          <cell r="H706">
            <v>0</v>
          </cell>
          <cell r="I706">
            <v>0</v>
          </cell>
          <cell r="J706">
            <v>0</v>
          </cell>
          <cell r="K706">
            <v>0</v>
          </cell>
          <cell r="L706">
            <v>0</v>
          </cell>
          <cell r="M706">
            <v>0</v>
          </cell>
          <cell r="N706">
            <v>0</v>
          </cell>
        </row>
        <row r="707">
          <cell r="A707">
            <v>8025000067</v>
          </cell>
          <cell r="C707">
            <v>0</v>
          </cell>
          <cell r="D707">
            <v>0</v>
          </cell>
          <cell r="E707">
            <v>0</v>
          </cell>
          <cell r="F707">
            <v>0</v>
          </cell>
          <cell r="G707">
            <v>0</v>
          </cell>
          <cell r="H707">
            <v>0</v>
          </cell>
          <cell r="I707">
            <v>0</v>
          </cell>
          <cell r="J707">
            <v>0</v>
          </cell>
          <cell r="K707">
            <v>0</v>
          </cell>
          <cell r="L707">
            <v>0</v>
          </cell>
          <cell r="M707">
            <v>0</v>
          </cell>
          <cell r="N707">
            <v>0</v>
          </cell>
        </row>
        <row r="708">
          <cell r="A708">
            <v>8025000068</v>
          </cell>
          <cell r="C708">
            <v>369716.59999999899</v>
          </cell>
          <cell r="D708">
            <v>345166.03000000102</v>
          </cell>
          <cell r="E708">
            <v>404306.7499999901</v>
          </cell>
          <cell r="F708">
            <v>0</v>
          </cell>
          <cell r="G708">
            <v>0</v>
          </cell>
          <cell r="H708">
            <v>0</v>
          </cell>
          <cell r="I708">
            <v>0</v>
          </cell>
          <cell r="J708">
            <v>0</v>
          </cell>
          <cell r="K708">
            <v>0</v>
          </cell>
          <cell r="L708">
            <v>0</v>
          </cell>
          <cell r="M708">
            <v>0</v>
          </cell>
          <cell r="N708">
            <v>0</v>
          </cell>
        </row>
        <row r="709">
          <cell r="A709">
            <v>8025000069</v>
          </cell>
          <cell r="C709">
            <v>2277.94</v>
          </cell>
          <cell r="D709">
            <v>610.4699999999898</v>
          </cell>
          <cell r="E709">
            <v>3965.74</v>
          </cell>
          <cell r="F709">
            <v>0</v>
          </cell>
          <cell r="G709">
            <v>0</v>
          </cell>
          <cell r="H709">
            <v>0</v>
          </cell>
          <cell r="I709">
            <v>0</v>
          </cell>
          <cell r="J709">
            <v>0</v>
          </cell>
          <cell r="K709">
            <v>0</v>
          </cell>
          <cell r="L709">
            <v>0</v>
          </cell>
          <cell r="M709">
            <v>0</v>
          </cell>
          <cell r="N709">
            <v>0</v>
          </cell>
        </row>
        <row r="710">
          <cell r="A710">
            <v>8025000071</v>
          </cell>
          <cell r="C710">
            <v>0</v>
          </cell>
          <cell r="D710">
            <v>0</v>
          </cell>
          <cell r="E710">
            <v>0</v>
          </cell>
          <cell r="F710">
            <v>0</v>
          </cell>
          <cell r="G710">
            <v>0</v>
          </cell>
          <cell r="H710">
            <v>0</v>
          </cell>
          <cell r="I710">
            <v>0</v>
          </cell>
          <cell r="J710">
            <v>0</v>
          </cell>
          <cell r="K710">
            <v>0</v>
          </cell>
          <cell r="L710">
            <v>0</v>
          </cell>
          <cell r="M710">
            <v>0</v>
          </cell>
          <cell r="N710">
            <v>0</v>
          </cell>
        </row>
        <row r="711">
          <cell r="A711">
            <v>8025000072</v>
          </cell>
          <cell r="C711">
            <v>0</v>
          </cell>
          <cell r="D711">
            <v>0</v>
          </cell>
          <cell r="E711">
            <v>0</v>
          </cell>
          <cell r="F711">
            <v>0</v>
          </cell>
          <cell r="G711">
            <v>0</v>
          </cell>
          <cell r="H711">
            <v>0</v>
          </cell>
          <cell r="I711">
            <v>0</v>
          </cell>
          <cell r="J711">
            <v>0</v>
          </cell>
          <cell r="K711">
            <v>0</v>
          </cell>
          <cell r="L711">
            <v>0</v>
          </cell>
          <cell r="M711">
            <v>0</v>
          </cell>
          <cell r="N711">
            <v>0</v>
          </cell>
        </row>
        <row r="712">
          <cell r="A712">
            <v>8025000073</v>
          </cell>
          <cell r="C712">
            <v>-812.65999999999894</v>
          </cell>
          <cell r="D712">
            <v>-810.42999999999097</v>
          </cell>
          <cell r="E712">
            <v>-827.93000000001007</v>
          </cell>
          <cell r="F712">
            <v>0</v>
          </cell>
          <cell r="G712">
            <v>0</v>
          </cell>
          <cell r="H712">
            <v>0</v>
          </cell>
          <cell r="I712">
            <v>0</v>
          </cell>
          <cell r="J712">
            <v>0</v>
          </cell>
          <cell r="K712">
            <v>0</v>
          </cell>
          <cell r="L712">
            <v>0</v>
          </cell>
          <cell r="M712">
            <v>0</v>
          </cell>
          <cell r="N712">
            <v>0</v>
          </cell>
        </row>
        <row r="713">
          <cell r="A713">
            <v>8025000074</v>
          </cell>
          <cell r="C713">
            <v>0</v>
          </cell>
          <cell r="D713">
            <v>0</v>
          </cell>
          <cell r="E713">
            <v>0</v>
          </cell>
          <cell r="F713">
            <v>0</v>
          </cell>
          <cell r="G713">
            <v>0</v>
          </cell>
          <cell r="H713">
            <v>0</v>
          </cell>
          <cell r="I713">
            <v>0</v>
          </cell>
          <cell r="J713">
            <v>0</v>
          </cell>
          <cell r="K713">
            <v>0</v>
          </cell>
          <cell r="L713">
            <v>0</v>
          </cell>
          <cell r="M713">
            <v>0</v>
          </cell>
          <cell r="N713">
            <v>0</v>
          </cell>
        </row>
        <row r="714">
          <cell r="A714">
            <v>8025000075</v>
          </cell>
          <cell r="C714">
            <v>-106.64</v>
          </cell>
          <cell r="D714">
            <v>-32.269999999999996</v>
          </cell>
          <cell r="E714">
            <v>-83.009999999998996</v>
          </cell>
          <cell r="F714">
            <v>0</v>
          </cell>
          <cell r="G714">
            <v>0</v>
          </cell>
          <cell r="H714">
            <v>0</v>
          </cell>
          <cell r="I714">
            <v>0</v>
          </cell>
          <cell r="J714">
            <v>0</v>
          </cell>
          <cell r="K714">
            <v>0</v>
          </cell>
          <cell r="L714">
            <v>0</v>
          </cell>
          <cell r="M714">
            <v>0</v>
          </cell>
          <cell r="N714">
            <v>0</v>
          </cell>
        </row>
        <row r="715">
          <cell r="A715">
            <v>8025000076</v>
          </cell>
          <cell r="C715">
            <v>-1696.52</v>
          </cell>
          <cell r="D715">
            <v>982.48000000000093</v>
          </cell>
          <cell r="E715">
            <v>-1474.3899999999908</v>
          </cell>
          <cell r="F715">
            <v>0</v>
          </cell>
          <cell r="G715">
            <v>0</v>
          </cell>
          <cell r="H715">
            <v>0</v>
          </cell>
          <cell r="I715">
            <v>0</v>
          </cell>
          <cell r="J715">
            <v>0</v>
          </cell>
          <cell r="K715">
            <v>0</v>
          </cell>
          <cell r="L715">
            <v>0</v>
          </cell>
          <cell r="M715">
            <v>0</v>
          </cell>
          <cell r="N715">
            <v>0</v>
          </cell>
        </row>
        <row r="716">
          <cell r="A716">
            <v>8025000077</v>
          </cell>
          <cell r="C716">
            <v>0</v>
          </cell>
          <cell r="D716">
            <v>0</v>
          </cell>
          <cell r="E716">
            <v>0</v>
          </cell>
          <cell r="F716">
            <v>0</v>
          </cell>
          <cell r="G716">
            <v>0</v>
          </cell>
          <cell r="H716">
            <v>0</v>
          </cell>
          <cell r="I716">
            <v>0</v>
          </cell>
          <cell r="J716">
            <v>0</v>
          </cell>
          <cell r="K716">
            <v>0</v>
          </cell>
          <cell r="L716">
            <v>0</v>
          </cell>
          <cell r="M716">
            <v>0</v>
          </cell>
          <cell r="N716">
            <v>0</v>
          </cell>
        </row>
        <row r="717">
          <cell r="A717">
            <v>8025000078</v>
          </cell>
          <cell r="C717">
            <v>-15.1</v>
          </cell>
          <cell r="D717">
            <v>-2013.47999999999</v>
          </cell>
          <cell r="E717">
            <v>-150.28999999999996</v>
          </cell>
          <cell r="F717">
            <v>0</v>
          </cell>
          <cell r="G717">
            <v>0</v>
          </cell>
          <cell r="H717">
            <v>0</v>
          </cell>
          <cell r="I717">
            <v>0</v>
          </cell>
          <cell r="J717">
            <v>0</v>
          </cell>
          <cell r="K717">
            <v>0</v>
          </cell>
          <cell r="L717">
            <v>0</v>
          </cell>
          <cell r="M717">
            <v>0</v>
          </cell>
          <cell r="N717">
            <v>0</v>
          </cell>
        </row>
        <row r="718">
          <cell r="A718">
            <v>8025000079</v>
          </cell>
          <cell r="C718">
            <v>-157.78</v>
          </cell>
          <cell r="D718">
            <v>-258.35000000000002</v>
          </cell>
          <cell r="E718">
            <v>0</v>
          </cell>
          <cell r="F718">
            <v>0</v>
          </cell>
          <cell r="G718">
            <v>0</v>
          </cell>
          <cell r="H718">
            <v>0</v>
          </cell>
          <cell r="I718">
            <v>0</v>
          </cell>
          <cell r="J718">
            <v>0</v>
          </cell>
          <cell r="K718">
            <v>0</v>
          </cell>
          <cell r="L718">
            <v>0</v>
          </cell>
          <cell r="M718">
            <v>0</v>
          </cell>
          <cell r="N718">
            <v>0</v>
          </cell>
        </row>
        <row r="719">
          <cell r="A719">
            <v>8026000000</v>
          </cell>
          <cell r="C719">
            <v>0</v>
          </cell>
          <cell r="D719">
            <v>0</v>
          </cell>
          <cell r="E719">
            <v>0</v>
          </cell>
          <cell r="F719">
            <v>0</v>
          </cell>
          <cell r="G719">
            <v>0</v>
          </cell>
          <cell r="H719">
            <v>0</v>
          </cell>
          <cell r="I719">
            <v>0</v>
          </cell>
          <cell r="J719">
            <v>0</v>
          </cell>
          <cell r="K719">
            <v>0</v>
          </cell>
          <cell r="L719">
            <v>0</v>
          </cell>
          <cell r="M719">
            <v>0</v>
          </cell>
          <cell r="N719">
            <v>0</v>
          </cell>
        </row>
        <row r="720">
          <cell r="A720">
            <v>8027000000</v>
          </cell>
          <cell r="C720">
            <v>0</v>
          </cell>
          <cell r="D720">
            <v>0</v>
          </cell>
          <cell r="E720">
            <v>0</v>
          </cell>
          <cell r="F720">
            <v>0</v>
          </cell>
          <cell r="G720">
            <v>0</v>
          </cell>
          <cell r="H720">
            <v>0</v>
          </cell>
          <cell r="I720">
            <v>0</v>
          </cell>
          <cell r="J720">
            <v>0</v>
          </cell>
          <cell r="K720">
            <v>0</v>
          </cell>
          <cell r="L720">
            <v>0</v>
          </cell>
          <cell r="M720">
            <v>0</v>
          </cell>
          <cell r="N720">
            <v>0</v>
          </cell>
        </row>
        <row r="721">
          <cell r="A721">
            <v>8100000000</v>
          </cell>
          <cell r="C721">
            <v>0</v>
          </cell>
          <cell r="D721">
            <v>0</v>
          </cell>
          <cell r="E721">
            <v>0</v>
          </cell>
          <cell r="F721">
            <v>0</v>
          </cell>
          <cell r="G721">
            <v>0</v>
          </cell>
          <cell r="H721">
            <v>0</v>
          </cell>
          <cell r="I721">
            <v>0</v>
          </cell>
          <cell r="J721">
            <v>0</v>
          </cell>
          <cell r="K721">
            <v>0</v>
          </cell>
          <cell r="L721">
            <v>0</v>
          </cell>
          <cell r="M721">
            <v>0</v>
          </cell>
          <cell r="N721">
            <v>0</v>
          </cell>
        </row>
        <row r="722">
          <cell r="A722">
            <v>8100002000</v>
          </cell>
          <cell r="C722">
            <v>0</v>
          </cell>
          <cell r="D722">
            <v>0</v>
          </cell>
          <cell r="E722">
            <v>0</v>
          </cell>
          <cell r="F722">
            <v>0</v>
          </cell>
          <cell r="G722">
            <v>0</v>
          </cell>
          <cell r="H722">
            <v>0</v>
          </cell>
          <cell r="I722">
            <v>0</v>
          </cell>
          <cell r="J722">
            <v>0</v>
          </cell>
          <cell r="K722">
            <v>0</v>
          </cell>
          <cell r="L722">
            <v>0</v>
          </cell>
          <cell r="M722">
            <v>0</v>
          </cell>
          <cell r="N722">
            <v>0</v>
          </cell>
        </row>
        <row r="723">
          <cell r="A723">
            <v>8100003000</v>
          </cell>
          <cell r="C723">
            <v>0</v>
          </cell>
          <cell r="D723">
            <v>0</v>
          </cell>
          <cell r="E723">
            <v>0</v>
          </cell>
          <cell r="F723">
            <v>0</v>
          </cell>
          <cell r="G723">
            <v>0</v>
          </cell>
          <cell r="H723">
            <v>0</v>
          </cell>
          <cell r="I723">
            <v>0</v>
          </cell>
          <cell r="J723">
            <v>0</v>
          </cell>
          <cell r="K723">
            <v>0</v>
          </cell>
          <cell r="L723">
            <v>0</v>
          </cell>
          <cell r="M723">
            <v>0</v>
          </cell>
          <cell r="N723">
            <v>0</v>
          </cell>
        </row>
        <row r="724">
          <cell r="A724">
            <v>8100004000</v>
          </cell>
          <cell r="C724">
            <v>0</v>
          </cell>
          <cell r="D724">
            <v>0</v>
          </cell>
          <cell r="E724">
            <v>0</v>
          </cell>
          <cell r="F724">
            <v>0</v>
          </cell>
          <cell r="G724">
            <v>0</v>
          </cell>
          <cell r="H724">
            <v>0</v>
          </cell>
          <cell r="I724">
            <v>0</v>
          </cell>
          <cell r="J724">
            <v>0</v>
          </cell>
          <cell r="K724">
            <v>0</v>
          </cell>
          <cell r="L724">
            <v>0</v>
          </cell>
          <cell r="M724">
            <v>0</v>
          </cell>
          <cell r="N724">
            <v>0</v>
          </cell>
        </row>
        <row r="725">
          <cell r="A725">
            <v>8100005000</v>
          </cell>
          <cell r="C725">
            <v>0</v>
          </cell>
          <cell r="D725">
            <v>0</v>
          </cell>
          <cell r="E725">
            <v>0</v>
          </cell>
          <cell r="F725">
            <v>0</v>
          </cell>
          <cell r="G725">
            <v>0</v>
          </cell>
          <cell r="H725">
            <v>0</v>
          </cell>
          <cell r="I725">
            <v>0</v>
          </cell>
          <cell r="J725">
            <v>0</v>
          </cell>
          <cell r="K725">
            <v>0</v>
          </cell>
          <cell r="L725">
            <v>0</v>
          </cell>
          <cell r="M725">
            <v>0</v>
          </cell>
          <cell r="N725">
            <v>0</v>
          </cell>
        </row>
      </sheetData>
      <sheetData sheetId="3"/>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sheetData sheetId="14"/>
      <sheetData sheetId="15"/>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projectos 2009"/>
      <sheetName val="Auxiliar"/>
      <sheetName val="Paramet_indices"/>
      <sheetName val="Subestações-Caracteristicas"/>
      <sheetName val="Subestações-Cref09"/>
      <sheetName val="Linhas-Cref09"/>
      <sheetName val="Linhas 2009 final 23 Março"/>
      <sheetName val="Linhas 2009_VF_03022011"/>
      <sheetName val="RAB_Linhas2009_Dez11"/>
      <sheetName val="C Ref e Real_Linhas2009_Dez11"/>
      <sheetName val="Imobilizado Elementos PEP_Dez11"/>
      <sheetName val="Sub. 2009 Actualizado-8Fev"/>
      <sheetName val="RAB_Sub2009_Dez11"/>
      <sheetName val="C Ref e Real_Sub2009_Dez11"/>
      <sheetName val="C Ref e Real_Agrup2009_Dez11"/>
      <sheetName val="Rem_Subestações2009_Dez11"/>
      <sheetName val="REEX_Proj encerrados 2009-Dez"/>
      <sheetName val="Sub. 2009 Actualizado-11Fev"/>
      <sheetName val="cadastro 2009"/>
      <sheetName val="LN_SB_PAULA ALMEIDA_Dez11"/>
      <sheetName val="Subestações-2009"/>
      <sheetName val="Linhas-2009"/>
    </sheetNames>
    <sheetDataSet>
      <sheetData sheetId="0"/>
      <sheetData sheetId="1"/>
      <sheetData sheetId="2"/>
      <sheetData sheetId="3">
        <row r="31">
          <cell r="C31">
            <v>101</v>
          </cell>
          <cell r="D31">
            <v>107.64</v>
          </cell>
          <cell r="E31">
            <v>1395</v>
          </cell>
          <cell r="F31">
            <v>1114.3499999999999</v>
          </cell>
          <cell r="G31">
            <v>5317</v>
          </cell>
          <cell r="H31">
            <v>2364.9699999999998</v>
          </cell>
          <cell r="I31">
            <v>0.41299999999999998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s Gerais"/>
      <sheetName val="Metodologia"/>
      <sheetName val="ParamtClassifIndices"/>
      <sheetName val="Subestações-Caracteristicas"/>
      <sheetName val="Subestações-InfoBase"/>
      <sheetName val="Subestações-InfoBase_Valores"/>
      <sheetName val="Subestações-Cref2009"/>
      <sheetName val="Linhas-InfoBase"/>
      <sheetName val="Linhas-InfoBase_Valores"/>
      <sheetName val="Linhas-Cref2009"/>
      <sheetName val="QuadResumo Cref2009 (Directos)"/>
      <sheetName val="QuadResumo Cref2009 (Totais)"/>
    </sheetNames>
    <sheetDataSet>
      <sheetData sheetId="0"/>
      <sheetData sheetId="1"/>
      <sheetData sheetId="2">
        <row r="19">
          <cell r="C19">
            <v>9.0499999999999997E-2</v>
          </cell>
        </row>
        <row r="20">
          <cell r="C20">
            <v>7.5499999999999998E-2</v>
          </cell>
        </row>
        <row r="39">
          <cell r="C39">
            <v>101</v>
          </cell>
          <cell r="D39">
            <v>107.64</v>
          </cell>
          <cell r="E39">
            <v>1395</v>
          </cell>
          <cell r="F39">
            <v>1114.3499999999999</v>
          </cell>
          <cell r="G39">
            <v>5317</v>
          </cell>
          <cell r="H39">
            <v>2364.9699999999998</v>
          </cell>
          <cell r="I39">
            <v>0.41260000000000002</v>
          </cell>
        </row>
      </sheetData>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sheetName val="2013"/>
      <sheetName val="Resumo"/>
      <sheetName val="31.12.2020"/>
      <sheetName val="Resumo_18 Polos"/>
    </sheetNames>
    <sheetDataSet>
      <sheetData sheetId="0" refreshError="1"/>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sheetName val="Anotações"/>
      <sheetName val="IN"/>
      <sheetName val="DADOS FP"/>
      <sheetName val="A"/>
      <sheetName val="apoio A"/>
      <sheetName val="M"/>
      <sheetName val="B"/>
      <sheetName val="D"/>
      <sheetName val="KPI's"/>
      <sheetName val="DR Wrd"/>
      <sheetName val="Quadros DR"/>
      <sheetName val="DW"/>
      <sheetName val="MW"/>
      <sheetName val="Gráficos FSE"/>
      <sheetName val="Quadros custos"/>
      <sheetName val="Remun. activo (c compart)"/>
      <sheetName val="Imobilizado"/>
      <sheetName val="APOIO"/>
      <sheetName val="Indicadores"/>
      <sheetName val="Balanço APOIO TESOURARIA"/>
      <sheetName val="P"/>
      <sheetName val="O"/>
      <sheetName val="POW"/>
      <sheetName val="R"/>
      <sheetName val="Investimento"/>
      <sheetName val="Gráficos(Invest)"/>
      <sheetName val="Pessoal-Dados"/>
      <sheetName val="Pessoal-Quadros"/>
      <sheetName val="Prev2006"/>
      <sheetName val="Indicadores (valores médios)"/>
      <sheetName val="EconEnergDad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de quadros"/>
      <sheetName val="balanço EE"/>
      <sheetName val="Quantidades Vendidas GGS"/>
      <sheetName val="Quantidades Vendidas TEE"/>
      <sheetName val="Facturação"/>
      <sheetName val="DR"/>
      <sheetName val="GGS activos"/>
      <sheetName val="TEE activos"/>
      <sheetName val="Sub Investimento"/>
      <sheetName val="FSE _ GGS"/>
      <sheetName val="FSE _ TEE"/>
      <sheetName val="PESSOAL"/>
      <sheetName val="Outros gastos e rendimentos"/>
      <sheetName val="Gastos ambientais"/>
      <sheetName val="Transformadores"/>
      <sheetName val="C. HIDRAÚLICAS -DPH"/>
      <sheetName val="C.HIDRAÚLICAS-ZPH"/>
      <sheetName val="desvio ggs"/>
      <sheetName val=" desvio tee"/>
      <sheetName val="2013 ERSE_desvios"/>
      <sheetName val="2014 ERSE_desvios"/>
      <sheetName val="incentivo fimvidautil"/>
      <sheetName val="Custos Incrementais"/>
      <sheetName val="Quadros Word"/>
      <sheetName val="linhas2012"/>
      <sheetName val="RCI"/>
    </sheetNames>
    <sheetDataSet>
      <sheetData sheetId="0" refreshError="1"/>
      <sheetData sheetId="1" refreshError="1"/>
      <sheetData sheetId="2">
        <row r="1">
          <cell r="A1">
            <v>2</v>
          </cell>
        </row>
      </sheetData>
      <sheetData sheetId="3" refreshError="1"/>
      <sheetData sheetId="4" refreshError="1"/>
      <sheetData sheetId="5">
        <row r="36">
          <cell r="G36">
            <v>1055.3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refreshError="1"/>
      <sheetData sheetId="22" refreshError="1"/>
      <sheetData sheetId="23" refreshError="1"/>
      <sheetData sheetId="24" refreshError="1"/>
      <sheetData sheetId="2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N2-01-REN - Balanço EE"/>
      <sheetName val="N2-02-REN - Qtds Vendidas GGS"/>
      <sheetName val="N2-03-REN - Qtds Vendidas TEE"/>
      <sheetName val="N2-04-REN - Indutores de custos"/>
      <sheetName val="N2-04-REN - Faturação"/>
      <sheetName val="N2-05-REN - DR"/>
      <sheetName val="N2-06-REN - Ativos GGS "/>
      <sheetName val="N2-08-REN - Subs Invest GGS"/>
      <sheetName val="N2-07-REN - Ativos TEE "/>
      <sheetName val="N2-08(1)-REN - Ativ_TEE (&lt;2022)"/>
      <sheetName val="N2-08(2)-REN - Ativ_TEE (&gt;2022)"/>
      <sheetName val="N2-08-REN-SubInvest TEE (&lt;2022)"/>
      <sheetName val="N2-08-REN-SubInvest TEE (&gt;2022)"/>
      <sheetName val="N2-07-REN - Base de activos TEE"/>
      <sheetName val="N2-09-REN - FSE GGS"/>
      <sheetName val="N2-10-REN - FSE  TEE"/>
      <sheetName val="N2-11-REN - Pessoal"/>
      <sheetName val="N2-12-REN -Outros gastos e rend"/>
      <sheetName val="N2-13-REN - Gastos ambientais"/>
      <sheetName val="N2-14-REN - IMDT"/>
      <sheetName val="N2-14-REN - IREI"/>
      <sheetName val="N2-15-REN - Obras a Concl t-1"/>
      <sheetName val="N2-16-REN - Obras a Concl t"/>
    </sheetNames>
    <sheetDataSet>
      <sheetData sheetId="0">
        <row r="15">
          <cell r="D15" t="str">
            <v>Quadro N2-07a-REN -  Base de Ativos_TEE</v>
          </cell>
        </row>
      </sheetData>
      <sheetData sheetId="1" refreshError="1"/>
      <sheetData sheetId="2">
        <row r="1">
          <cell r="A1">
            <v>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 Junho 96 - Suc.Ext."/>
      <sheetName val="carteira-Sucursais"/>
      <sheetName val="Apoio ao Invent."/>
      <sheetName val="9.2  ANEXO 16"/>
      <sheetName val="Folha1"/>
      <sheetName val="9.2  ANEXO 16 Portug"/>
      <sheetName val="Off-Shore"/>
      <sheetName val="GGS"/>
    </sheetNames>
    <sheetDataSet>
      <sheetData sheetId="0"/>
      <sheetData sheetId="1"/>
      <sheetData sheetId="2"/>
      <sheetData sheetId="3"/>
      <sheetData sheetId="4"/>
      <sheetData sheetId="5"/>
      <sheetData sheetId="6"/>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 Junho 96 - Suc.Ext."/>
      <sheetName val="carteira-Sucursais"/>
      <sheetName val="Apoio ao Invent."/>
      <sheetName val="9.2  ANEXO 16"/>
      <sheetName val="Folha1"/>
      <sheetName val="9.2  ANEXO 16 Portug"/>
      <sheetName val="Off-Shore"/>
      <sheetName val="GGS"/>
    </sheetNames>
    <sheetDataSet>
      <sheetData sheetId="0"/>
      <sheetData sheetId="1"/>
      <sheetData sheetId="2"/>
      <sheetData sheetId="3"/>
      <sheetData sheetId="4"/>
      <sheetData sheetId="5"/>
      <sheetData sheetId="6"/>
      <sheetData sheetId="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 Junho 96 - Suc.Ext."/>
      <sheetName val="carteira-Sucursais"/>
      <sheetName val="Apoio ao Invent."/>
      <sheetName val="9.2  ANEXO 16"/>
      <sheetName val="Folha1"/>
      <sheetName val="9.2  ANEXO 16 Portug"/>
      <sheetName val="Off-Shore"/>
      <sheetName val="GGS"/>
    </sheetNames>
    <sheetDataSet>
      <sheetData sheetId="0"/>
      <sheetData sheetId="1"/>
      <sheetData sheetId="2"/>
      <sheetData sheetId="3"/>
      <sheetData sheetId="4"/>
      <sheetData sheetId="5"/>
      <sheetData sheetId="6"/>
      <sheetData sheetId="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 Junho 96 - Suc.Ext."/>
      <sheetName val="carteira-Sucursais"/>
      <sheetName val="Apoio ao Invent."/>
      <sheetName val="9.2  ANEXO 16"/>
      <sheetName val="Folha1"/>
      <sheetName val="9.2  ANEXO 16 Portug"/>
      <sheetName val="Off-Shore"/>
    </sheetNames>
    <sheetDataSet>
      <sheetData sheetId="0"/>
      <sheetData sheetId="1"/>
      <sheetData sheetId="2"/>
      <sheetData sheetId="3"/>
      <sheetData sheetId="4"/>
      <sheetData sheetId="5"/>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
      <sheetName val="Weight"/>
      <sheetName val="INV"/>
      <sheetName val="Rem"/>
      <sheetName val="PP"/>
      <sheetName val="Sales"/>
      <sheetName val="IS"/>
      <sheetName val="IRC"/>
      <sheetName val="Balanço_orç"/>
      <sheetName val="PF"/>
      <sheetName val="FECHO"/>
      <sheetName val="Tables"/>
      <sheetName val="Graphs"/>
      <sheetName val="Interests"/>
      <sheetName val="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
      <sheetName val="Intro"/>
      <sheetName val="Fact"/>
      <sheetName val="Análise"/>
      <sheetName val="Sugestões"/>
      <sheetName val="TVCF"/>
    </sheetNames>
    <sheetDataSet>
      <sheetData sheetId="0">
        <row r="3">
          <cell r="C3" t="str">
            <v>MAT</v>
          </cell>
          <cell r="D3" t="str">
            <v>AT</v>
          </cell>
          <cell r="E3" t="str">
            <v>MT 3H</v>
          </cell>
          <cell r="F3" t="str">
            <v>MT</v>
          </cell>
          <cell r="G3" t="str">
            <v>BTE</v>
          </cell>
        </row>
        <row r="5">
          <cell r="B5" t="str">
            <v>TFlu</v>
          </cell>
          <cell r="C5">
            <v>89.44</v>
          </cell>
          <cell r="D5">
            <v>89.74</v>
          </cell>
          <cell r="F5">
            <v>48.2</v>
          </cell>
          <cell r="G5">
            <v>26.72</v>
          </cell>
        </row>
        <row r="6">
          <cell r="B6" t="str">
            <v>TFmu</v>
          </cell>
          <cell r="D6">
            <v>89.74</v>
          </cell>
          <cell r="F6">
            <v>48.2</v>
          </cell>
          <cell r="G6">
            <v>26.72</v>
          </cell>
        </row>
        <row r="7">
          <cell r="B7" t="str">
            <v>TFcu</v>
          </cell>
          <cell r="D7">
            <v>89.74</v>
          </cell>
          <cell r="F7">
            <v>48.2</v>
          </cell>
        </row>
        <row r="10">
          <cell r="B10" t="str">
            <v>Pplu</v>
          </cell>
          <cell r="C10">
            <v>5.08</v>
          </cell>
          <cell r="D10">
            <v>4.8250000000000002</v>
          </cell>
          <cell r="F10">
            <v>6.9950000000000001</v>
          </cell>
          <cell r="G10">
            <v>14.237</v>
          </cell>
        </row>
        <row r="11">
          <cell r="B11" t="str">
            <v>PClu</v>
          </cell>
          <cell r="C11">
            <v>0.56999999999999995</v>
          </cell>
          <cell r="D11">
            <v>0.70699999999999996</v>
          </cell>
          <cell r="F11">
            <v>1.2050000000000001</v>
          </cell>
          <cell r="G11">
            <v>1.0780000000000001</v>
          </cell>
        </row>
        <row r="13">
          <cell r="B13" t="str">
            <v>Ppmu</v>
          </cell>
          <cell r="D13">
            <v>4.5759999999999996</v>
          </cell>
          <cell r="F13">
            <v>7.49</v>
          </cell>
          <cell r="G13">
            <v>9.3710000000000004</v>
          </cell>
        </row>
        <row r="14">
          <cell r="B14" t="str">
            <v>PCmu</v>
          </cell>
          <cell r="D14">
            <v>0.503</v>
          </cell>
          <cell r="F14">
            <v>1.0189999999999999</v>
          </cell>
          <cell r="G14">
            <v>0.40799999999999997</v>
          </cell>
        </row>
        <row r="16">
          <cell r="B16" t="str">
            <v>Ppcu</v>
          </cell>
          <cell r="D16">
            <v>12.601000000000001</v>
          </cell>
          <cell r="F16">
            <v>12.574</v>
          </cell>
        </row>
        <row r="17">
          <cell r="B17" t="str">
            <v>PCcu</v>
          </cell>
          <cell r="D17">
            <v>0.27400000000000002</v>
          </cell>
          <cell r="F17">
            <v>0.377</v>
          </cell>
        </row>
        <row r="21">
          <cell r="B21" t="str">
            <v>Wp_ilu</v>
          </cell>
          <cell r="C21">
            <v>7.2400000000000006E-2</v>
          </cell>
          <cell r="D21">
            <v>7.5999999999999998E-2</v>
          </cell>
          <cell r="F21">
            <v>0.1007</v>
          </cell>
          <cell r="G21">
            <v>0.1188</v>
          </cell>
        </row>
        <row r="22">
          <cell r="B22" t="str">
            <v>Wc_ilu</v>
          </cell>
          <cell r="C22">
            <v>5.4800000000000001E-2</v>
          </cell>
          <cell r="D22">
            <v>5.8900000000000001E-2</v>
          </cell>
          <cell r="F22">
            <v>7.3400000000000007E-2</v>
          </cell>
          <cell r="G22">
            <v>8.1900000000000001E-2</v>
          </cell>
        </row>
        <row r="23">
          <cell r="B23" t="str">
            <v>Wvn_ilu</v>
          </cell>
          <cell r="C23">
            <v>3.5400000000000001E-2</v>
          </cell>
          <cell r="D23">
            <v>3.9300000000000002E-2</v>
          </cell>
          <cell r="F23">
            <v>4.6399999999999997E-2</v>
          </cell>
          <cell r="G23">
            <v>5.0099999999999999E-2</v>
          </cell>
        </row>
        <row r="24">
          <cell r="B24" t="str">
            <v>Wsv_ilu</v>
          </cell>
          <cell r="C24">
            <v>3.3000000000000002E-2</v>
          </cell>
          <cell r="D24">
            <v>3.6799999999999999E-2</v>
          </cell>
          <cell r="F24">
            <v>4.3400000000000001E-2</v>
          </cell>
        </row>
        <row r="26">
          <cell r="B26" t="str">
            <v>Wp_iilu</v>
          </cell>
          <cell r="C26">
            <v>7.2700000000000001E-2</v>
          </cell>
          <cell r="D26">
            <v>7.6100000000000001E-2</v>
          </cell>
          <cell r="F26">
            <v>0.10440000000000001</v>
          </cell>
          <cell r="G26">
            <v>0.1188</v>
          </cell>
        </row>
        <row r="27">
          <cell r="B27" t="str">
            <v>Wc_iilu</v>
          </cell>
          <cell r="C27">
            <v>5.7000000000000002E-2</v>
          </cell>
          <cell r="D27">
            <v>6.1199999999999997E-2</v>
          </cell>
          <cell r="F27">
            <v>7.5499999999999998E-2</v>
          </cell>
          <cell r="G27">
            <v>8.1900000000000001E-2</v>
          </cell>
        </row>
        <row r="28">
          <cell r="B28" t="str">
            <v>Wvn_iilu</v>
          </cell>
          <cell r="C28">
            <v>3.7699999999999997E-2</v>
          </cell>
          <cell r="D28">
            <v>4.1599999999999998E-2</v>
          </cell>
          <cell r="F28">
            <v>4.8300000000000003E-2</v>
          </cell>
          <cell r="G28">
            <v>5.0099999999999999E-2</v>
          </cell>
        </row>
        <row r="29">
          <cell r="B29" t="str">
            <v>Wsv_iilu</v>
          </cell>
          <cell r="C29">
            <v>3.5200000000000002E-2</v>
          </cell>
          <cell r="D29">
            <v>3.8899999999999997E-2</v>
          </cell>
          <cell r="F29">
            <v>4.4900000000000002E-2</v>
          </cell>
        </row>
        <row r="31">
          <cell r="B31" t="str">
            <v>Wp_iiilu</v>
          </cell>
          <cell r="C31">
            <v>7.2700000000000001E-2</v>
          </cell>
          <cell r="D31">
            <v>7.6100000000000001E-2</v>
          </cell>
          <cell r="F31">
            <v>0.10440000000000001</v>
          </cell>
          <cell r="G31">
            <v>0.1188</v>
          </cell>
        </row>
        <row r="32">
          <cell r="B32" t="str">
            <v>Wc_iiilu</v>
          </cell>
          <cell r="C32">
            <v>5.7000000000000002E-2</v>
          </cell>
          <cell r="D32">
            <v>6.1199999999999997E-2</v>
          </cell>
          <cell r="F32">
            <v>7.5499999999999998E-2</v>
          </cell>
          <cell r="G32">
            <v>8.1900000000000001E-2</v>
          </cell>
        </row>
        <row r="33">
          <cell r="B33" t="str">
            <v>Wvn_iiilu</v>
          </cell>
          <cell r="C33">
            <v>3.7699999999999997E-2</v>
          </cell>
          <cell r="D33">
            <v>4.1599999999999998E-2</v>
          </cell>
          <cell r="F33">
            <v>4.8300000000000003E-2</v>
          </cell>
          <cell r="G33">
            <v>5.0099999999999999E-2</v>
          </cell>
        </row>
        <row r="34">
          <cell r="B34" t="str">
            <v>Wsv_iiilu</v>
          </cell>
          <cell r="C34">
            <v>3.5200000000000002E-2</v>
          </cell>
          <cell r="D34">
            <v>3.8899999999999997E-2</v>
          </cell>
          <cell r="F34">
            <v>4.4900000000000002E-2</v>
          </cell>
        </row>
        <row r="36">
          <cell r="B36" t="str">
            <v>Wp_ivlu</v>
          </cell>
          <cell r="C36">
            <v>7.2400000000000006E-2</v>
          </cell>
          <cell r="D36">
            <v>7.5999999999999998E-2</v>
          </cell>
          <cell r="F36">
            <v>0.1007</v>
          </cell>
          <cell r="G36">
            <v>0.1188</v>
          </cell>
        </row>
        <row r="37">
          <cell r="B37" t="str">
            <v>Wc_ivlu</v>
          </cell>
          <cell r="C37">
            <v>5.4800000000000001E-2</v>
          </cell>
          <cell r="D37">
            <v>5.8900000000000001E-2</v>
          </cell>
          <cell r="F37">
            <v>7.3400000000000007E-2</v>
          </cell>
          <cell r="G37">
            <v>8.1900000000000001E-2</v>
          </cell>
        </row>
        <row r="38">
          <cell r="B38" t="str">
            <v>Wvn_ivlu</v>
          </cell>
          <cell r="C38">
            <v>3.5400000000000001E-2</v>
          </cell>
          <cell r="D38">
            <v>3.9300000000000002E-2</v>
          </cell>
          <cell r="F38">
            <v>4.6399999999999997E-2</v>
          </cell>
          <cell r="G38">
            <v>5.0099999999999999E-2</v>
          </cell>
        </row>
        <row r="39">
          <cell r="B39" t="str">
            <v>Wsv_ivlu</v>
          </cell>
          <cell r="C39">
            <v>3.3000000000000002E-2</v>
          </cell>
          <cell r="D39">
            <v>3.6799999999999999E-2</v>
          </cell>
          <cell r="F39">
            <v>4.3400000000000001E-2</v>
          </cell>
        </row>
        <row r="42">
          <cell r="B42" t="str">
            <v>Wp_imu</v>
          </cell>
          <cell r="D42">
            <v>9.1499999999999998E-2</v>
          </cell>
          <cell r="F42">
            <v>0.1072</v>
          </cell>
          <cell r="G42">
            <v>0.18509999999999999</v>
          </cell>
        </row>
        <row r="43">
          <cell r="B43" t="str">
            <v>Wc_imu</v>
          </cell>
          <cell r="D43">
            <v>6.1199999999999997E-2</v>
          </cell>
          <cell r="F43">
            <v>7.6100000000000001E-2</v>
          </cell>
          <cell r="G43">
            <v>9.2799999999999994E-2</v>
          </cell>
        </row>
        <row r="44">
          <cell r="B44" t="str">
            <v>Wvn_imu</v>
          </cell>
          <cell r="D44">
            <v>4.24E-2</v>
          </cell>
          <cell r="F44">
            <v>4.7199999999999999E-2</v>
          </cell>
          <cell r="G44">
            <v>5.79E-2</v>
          </cell>
        </row>
        <row r="45">
          <cell r="B45" t="str">
            <v>Wsv_imu</v>
          </cell>
          <cell r="D45">
            <v>3.9699999999999999E-2</v>
          </cell>
          <cell r="F45">
            <v>4.4299999999999999E-2</v>
          </cell>
        </row>
        <row r="47">
          <cell r="B47" t="str">
            <v>Wp_iimu</v>
          </cell>
          <cell r="D47">
            <v>9.3799999999999994E-2</v>
          </cell>
          <cell r="F47">
            <v>0.114</v>
          </cell>
          <cell r="G47">
            <v>0.18509999999999999</v>
          </cell>
        </row>
        <row r="48">
          <cell r="B48" t="str">
            <v>Wc_iimu</v>
          </cell>
          <cell r="D48">
            <v>6.3700000000000007E-2</v>
          </cell>
          <cell r="F48">
            <v>7.6499999999999999E-2</v>
          </cell>
          <cell r="G48">
            <v>9.2799999999999994E-2</v>
          </cell>
        </row>
        <row r="49">
          <cell r="B49" t="str">
            <v>Wvn_iimu</v>
          </cell>
          <cell r="D49">
            <v>4.36E-2</v>
          </cell>
          <cell r="F49">
            <v>0.05</v>
          </cell>
          <cell r="G49">
            <v>5.79E-2</v>
          </cell>
        </row>
        <row r="50">
          <cell r="B50" t="str">
            <v>Wsv_iimu</v>
          </cell>
          <cell r="D50">
            <v>4.0300000000000002E-2</v>
          </cell>
          <cell r="F50">
            <v>4.65E-2</v>
          </cell>
        </row>
        <row r="52">
          <cell r="B52" t="str">
            <v>Wp_iiimu</v>
          </cell>
          <cell r="D52">
            <v>9.3799999999999994E-2</v>
          </cell>
          <cell r="F52">
            <v>0.114</v>
          </cell>
          <cell r="G52">
            <v>0.18509999999999999</v>
          </cell>
        </row>
        <row r="53">
          <cell r="B53" t="str">
            <v>Wc_iiimu</v>
          </cell>
          <cell r="D53">
            <v>6.3700000000000007E-2</v>
          </cell>
          <cell r="F53">
            <v>7.6499999999999999E-2</v>
          </cell>
          <cell r="G53">
            <v>9.2799999999999994E-2</v>
          </cell>
        </row>
        <row r="54">
          <cell r="B54" t="str">
            <v>Wvn_iiimu</v>
          </cell>
          <cell r="D54">
            <v>4.36E-2</v>
          </cell>
          <cell r="F54">
            <v>0.05</v>
          </cell>
          <cell r="G54">
            <v>5.79E-2</v>
          </cell>
        </row>
        <row r="55">
          <cell r="B55" t="str">
            <v>Wsv_iiimu</v>
          </cell>
          <cell r="D55">
            <v>4.0300000000000002E-2</v>
          </cell>
          <cell r="F55">
            <v>4.65E-2</v>
          </cell>
        </row>
        <row r="57">
          <cell r="B57" t="str">
            <v>Wp_ivmu</v>
          </cell>
          <cell r="D57">
            <v>9.1499999999999998E-2</v>
          </cell>
          <cell r="F57">
            <v>0.1072</v>
          </cell>
          <cell r="G57">
            <v>0.18509999999999999</v>
          </cell>
        </row>
        <row r="58">
          <cell r="B58" t="str">
            <v>Wc_ivmu</v>
          </cell>
          <cell r="D58">
            <v>6.1199999999999997E-2</v>
          </cell>
          <cell r="F58">
            <v>7.6100000000000001E-2</v>
          </cell>
          <cell r="G58">
            <v>9.2799999999999994E-2</v>
          </cell>
        </row>
        <row r="59">
          <cell r="B59" t="str">
            <v>Wvn_ivmu</v>
          </cell>
          <cell r="D59">
            <v>4.24E-2</v>
          </cell>
          <cell r="F59">
            <v>4.7199999999999999E-2</v>
          </cell>
          <cell r="G59">
            <v>5.79E-2</v>
          </cell>
        </row>
        <row r="60">
          <cell r="B60" t="str">
            <v>Wsv_ivmu</v>
          </cell>
          <cell r="D60">
            <v>3.9699999999999999E-2</v>
          </cell>
          <cell r="F60">
            <v>4.4299999999999999E-2</v>
          </cell>
        </row>
        <row r="63">
          <cell r="B63" t="str">
            <v>Wp_icu</v>
          </cell>
          <cell r="D63">
            <v>0.1198</v>
          </cell>
          <cell r="F63">
            <v>0.1825</v>
          </cell>
        </row>
        <row r="64">
          <cell r="B64" t="str">
            <v>Wc_icu</v>
          </cell>
          <cell r="D64">
            <v>7.3300000000000004E-2</v>
          </cell>
          <cell r="F64">
            <v>8.5999999999999993E-2</v>
          </cell>
        </row>
        <row r="65">
          <cell r="B65" t="str">
            <v>Wvn_icu</v>
          </cell>
          <cell r="D65">
            <v>4.3700000000000003E-2</v>
          </cell>
          <cell r="F65">
            <v>5.3400000000000003E-2</v>
          </cell>
        </row>
        <row r="66">
          <cell r="B66" t="str">
            <v>Wsv_icu</v>
          </cell>
          <cell r="D66">
            <v>4.1000000000000002E-2</v>
          </cell>
          <cell r="F66">
            <v>0.05</v>
          </cell>
        </row>
        <row r="68">
          <cell r="B68" t="str">
            <v>Wp_iicu</v>
          </cell>
          <cell r="D68">
            <v>0.1201</v>
          </cell>
          <cell r="F68">
            <v>0.18260000000000001</v>
          </cell>
        </row>
        <row r="69">
          <cell r="B69" t="str">
            <v>Wc_iicu</v>
          </cell>
          <cell r="D69">
            <v>7.2900000000000006E-2</v>
          </cell>
          <cell r="F69">
            <v>8.5999999999999993E-2</v>
          </cell>
        </row>
        <row r="70">
          <cell r="B70" t="str">
            <v>Wvn_iicu</v>
          </cell>
          <cell r="D70">
            <v>4.4999999999999998E-2</v>
          </cell>
          <cell r="F70">
            <v>5.3400000000000003E-2</v>
          </cell>
        </row>
        <row r="71">
          <cell r="B71" t="str">
            <v>Wsv_iicu</v>
          </cell>
          <cell r="D71">
            <v>4.1500000000000002E-2</v>
          </cell>
          <cell r="F71">
            <v>0.05</v>
          </cell>
        </row>
        <row r="73">
          <cell r="B73" t="str">
            <v>Wp_iiicu</v>
          </cell>
          <cell r="D73">
            <v>0.1201</v>
          </cell>
          <cell r="F73">
            <v>0.18260000000000001</v>
          </cell>
        </row>
        <row r="74">
          <cell r="B74" t="str">
            <v>Wc_iiicu</v>
          </cell>
          <cell r="D74">
            <v>7.2900000000000006E-2</v>
          </cell>
          <cell r="F74">
            <v>8.5999999999999993E-2</v>
          </cell>
        </row>
        <row r="75">
          <cell r="B75" t="str">
            <v>Wvn_iiicu</v>
          </cell>
          <cell r="D75">
            <v>4.4999999999999998E-2</v>
          </cell>
          <cell r="F75">
            <v>5.3400000000000003E-2</v>
          </cell>
        </row>
        <row r="76">
          <cell r="B76" t="str">
            <v>Wsv_iiicu</v>
          </cell>
          <cell r="D76">
            <v>4.1500000000000002E-2</v>
          </cell>
          <cell r="F76">
            <v>0.05</v>
          </cell>
        </row>
        <row r="78">
          <cell r="B78" t="str">
            <v>Wp_ivcu</v>
          </cell>
          <cell r="D78">
            <v>0.1198</v>
          </cell>
          <cell r="F78">
            <v>0.1825</v>
          </cell>
        </row>
        <row r="79">
          <cell r="B79" t="str">
            <v>Wc_ivcu</v>
          </cell>
          <cell r="D79">
            <v>7.3300000000000004E-2</v>
          </cell>
          <cell r="F79">
            <v>8.5999999999999993E-2</v>
          </cell>
        </row>
        <row r="80">
          <cell r="B80" t="str">
            <v>Wvn_ivcu</v>
          </cell>
          <cell r="D80">
            <v>4.3700000000000003E-2</v>
          </cell>
          <cell r="F80">
            <v>5.3400000000000003E-2</v>
          </cell>
        </row>
        <row r="81">
          <cell r="B81" t="str">
            <v>Wsv_ivcu</v>
          </cell>
          <cell r="D81">
            <v>4.1000000000000002E-2</v>
          </cell>
          <cell r="F81">
            <v>0.05</v>
          </cell>
        </row>
        <row r="83">
          <cell r="B83" t="str">
            <v>Wq_ind</v>
          </cell>
          <cell r="C83">
            <v>1.52E-2</v>
          </cell>
          <cell r="D83">
            <v>1.55E-2</v>
          </cell>
          <cell r="F83">
            <v>1.6899999999999998E-2</v>
          </cell>
          <cell r="G83">
            <v>1.9699999999999999E-2</v>
          </cell>
        </row>
        <row r="84">
          <cell r="B84" t="str">
            <v>Wq_cap</v>
          </cell>
          <cell r="C84">
            <v>1.1299999999999999E-2</v>
          </cell>
          <cell r="D84">
            <v>1.1599999999999999E-2</v>
          </cell>
          <cell r="F84">
            <v>1.2699999999999999E-2</v>
          </cell>
          <cell r="G84">
            <v>1.4999999999999999E-2</v>
          </cell>
        </row>
      </sheetData>
      <sheetData sheetId="1" refreshError="1"/>
      <sheetData sheetId="2" refreshError="1"/>
      <sheetData sheetId="3" refreshError="1"/>
      <sheetData sheetId="4" refreshError="1"/>
      <sheetData sheetId="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 Junho 96 - Suc.Ext."/>
      <sheetName val="carteira-Sucursais"/>
      <sheetName val="Apoio ao Invent."/>
      <sheetName val="9.2  ANEXO 16"/>
      <sheetName val="Folha1"/>
      <sheetName val="9.2  ANEXO 16 Portug"/>
      <sheetName val="Off-Shore"/>
      <sheetName val="GGS"/>
    </sheetNames>
    <sheetDataSet>
      <sheetData sheetId="0"/>
      <sheetData sheetId="1"/>
      <sheetData sheetId="2"/>
      <sheetData sheetId="3"/>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s"/>
      <sheetName val="Novo Desvio"/>
      <sheetName val="Dados"/>
      <sheetName val="Invest por obra"/>
      <sheetName val="ICursoMes"/>
      <sheetName val="ICursoAno"/>
      <sheetName val="ICursoAnoDet"/>
      <sheetName val="IExplMes"/>
      <sheetName val="IExplAno"/>
      <sheetName val="IExplAnoDet"/>
      <sheetName val="IExplActMes"/>
      <sheetName val="RAB"/>
    </sheetNames>
    <sheetDataSet>
      <sheetData sheetId="0">
        <row r="4">
          <cell r="B4" t="str">
            <v>VALORES REAIS DE 2006</v>
          </cell>
        </row>
        <row r="5">
          <cell r="B5" t="str">
            <v>INVESTIMENTO</v>
          </cell>
        </row>
        <row r="7">
          <cell r="B7" t="str">
            <v xml:space="preserve"> (milhões de euros)</v>
          </cell>
        </row>
        <row r="8">
          <cell r="F8" t="str">
            <v>Acumulado do Ano</v>
          </cell>
          <cell r="G8" t="str">
            <v>Jan</v>
          </cell>
          <cell r="H8" t="str">
            <v>Fev</v>
          </cell>
          <cell r="I8" t="str">
            <v>Mar</v>
          </cell>
          <cell r="J8" t="str">
            <v>Abr</v>
          </cell>
          <cell r="K8" t="str">
            <v>Mai</v>
          </cell>
          <cell r="L8" t="str">
            <v>Jun</v>
          </cell>
          <cell r="M8" t="str">
            <v>Jul</v>
          </cell>
          <cell r="N8" t="str">
            <v>Ago</v>
          </cell>
          <cell r="O8" t="str">
            <v>Set</v>
          </cell>
          <cell r="P8" t="str">
            <v>Out</v>
          </cell>
          <cell r="Q8" t="str">
            <v>Nov</v>
          </cell>
          <cell r="R8" t="str">
            <v>Dez</v>
          </cell>
        </row>
        <row r="9">
          <cell r="B9" t="str">
            <v>Área SEP</v>
          </cell>
        </row>
        <row r="10">
          <cell r="B10" t="str">
            <v xml:space="preserve">  Comercial do SEP (CS)</v>
          </cell>
          <cell r="F10">
            <v>0</v>
          </cell>
          <cell r="G10">
            <v>0</v>
          </cell>
          <cell r="H10">
            <v>0</v>
          </cell>
          <cell r="I10">
            <v>0</v>
          </cell>
          <cell r="J10">
            <v>0</v>
          </cell>
          <cell r="K10">
            <v>0</v>
          </cell>
          <cell r="L10">
            <v>0</v>
          </cell>
          <cell r="M10">
            <v>0</v>
          </cell>
          <cell r="N10">
            <v>0</v>
          </cell>
          <cell r="O10" t="str">
            <v/>
          </cell>
          <cell r="P10" t="str">
            <v/>
          </cell>
          <cell r="Q10" t="str">
            <v/>
          </cell>
          <cell r="R10" t="str">
            <v/>
          </cell>
        </row>
        <row r="11">
          <cell r="B11" t="str">
            <v xml:space="preserve">  Gestor do sistema (GS)</v>
          </cell>
          <cell r="F11">
            <v>5.5390099999999998E-2</v>
          </cell>
          <cell r="G11">
            <v>0</v>
          </cell>
          <cell r="H11">
            <v>0</v>
          </cell>
          <cell r="I11">
            <v>1.7975000000000001E-2</v>
          </cell>
          <cell r="J11">
            <v>0</v>
          </cell>
          <cell r="K11">
            <v>0</v>
          </cell>
          <cell r="L11">
            <v>0</v>
          </cell>
          <cell r="M11">
            <v>3.74151E-2</v>
          </cell>
          <cell r="N11">
            <v>0</v>
          </cell>
          <cell r="O11" t="str">
            <v/>
          </cell>
          <cell r="P11" t="str">
            <v/>
          </cell>
          <cell r="Q11" t="str">
            <v/>
          </cell>
          <cell r="R11" t="str">
            <v/>
          </cell>
        </row>
        <row r="12">
          <cell r="B12" t="str">
            <v>Área SEI</v>
          </cell>
        </row>
        <row r="13">
          <cell r="B13" t="str">
            <v xml:space="preserve">  Produção em Regime Especial (PE)</v>
          </cell>
          <cell r="F13">
            <v>0</v>
          </cell>
          <cell r="G13">
            <v>0</v>
          </cell>
          <cell r="H13">
            <v>0</v>
          </cell>
          <cell r="I13">
            <v>0</v>
          </cell>
          <cell r="J13">
            <v>0</v>
          </cell>
          <cell r="K13">
            <v>0</v>
          </cell>
          <cell r="L13">
            <v>0</v>
          </cell>
          <cell r="M13">
            <v>0</v>
          </cell>
          <cell r="N13">
            <v>0</v>
          </cell>
          <cell r="O13" t="str">
            <v/>
          </cell>
          <cell r="P13" t="str">
            <v/>
          </cell>
          <cell r="Q13" t="str">
            <v/>
          </cell>
          <cell r="R13" t="str">
            <v/>
          </cell>
        </row>
        <row r="14">
          <cell r="B14" t="str">
            <v xml:space="preserve">  Gestor de Ofertas</v>
          </cell>
          <cell r="F14">
            <v>0</v>
          </cell>
          <cell r="G14">
            <v>0</v>
          </cell>
          <cell r="H14">
            <v>0</v>
          </cell>
          <cell r="I14">
            <v>0</v>
          </cell>
          <cell r="J14">
            <v>0</v>
          </cell>
          <cell r="K14">
            <v>0</v>
          </cell>
          <cell r="L14">
            <v>0</v>
          </cell>
          <cell r="M14">
            <v>0</v>
          </cell>
          <cell r="N14">
            <v>0</v>
          </cell>
          <cell r="O14" t="str">
            <v/>
          </cell>
          <cell r="P14" t="str">
            <v/>
          </cell>
          <cell r="Q14" t="str">
            <v/>
          </cell>
          <cell r="R14" t="str">
            <v/>
          </cell>
        </row>
        <row r="15">
          <cell r="B15" t="str">
            <v>Área Rede</v>
          </cell>
        </row>
        <row r="16">
          <cell r="B16" t="str">
            <v xml:space="preserve">  Exploração (EX)</v>
          </cell>
          <cell r="F16">
            <v>3.3512059699999996</v>
          </cell>
          <cell r="G16">
            <v>2.4127700000000002E-2</v>
          </cell>
          <cell r="H16">
            <v>6.0786399999999997E-2</v>
          </cell>
          <cell r="I16">
            <v>1.00252874</v>
          </cell>
          <cell r="J16">
            <v>0.20062283</v>
          </cell>
          <cell r="K16">
            <v>8.3313579999999998E-2</v>
          </cell>
          <cell r="L16">
            <v>0.76465762000000004</v>
          </cell>
          <cell r="M16">
            <v>0.61280109000000005</v>
          </cell>
          <cell r="N16">
            <v>0.60236800999999995</v>
          </cell>
          <cell r="O16" t="str">
            <v/>
          </cell>
          <cell r="P16" t="str">
            <v/>
          </cell>
          <cell r="Q16" t="str">
            <v/>
          </cell>
          <cell r="R16" t="str">
            <v/>
          </cell>
        </row>
        <row r="17">
          <cell r="B17" t="str">
            <v xml:space="preserve">  Equipamento</v>
          </cell>
          <cell r="F17">
            <v>110.85076443</v>
          </cell>
          <cell r="G17">
            <v>5.873412909999999</v>
          </cell>
          <cell r="H17">
            <v>9.4393031799999996</v>
          </cell>
          <cell r="I17">
            <v>15.278563329999999</v>
          </cell>
          <cell r="J17">
            <v>17.467030189999999</v>
          </cell>
          <cell r="K17">
            <v>15.448984640000001</v>
          </cell>
          <cell r="L17">
            <v>16.904041589999999</v>
          </cell>
          <cell r="M17">
            <v>15.633355529999999</v>
          </cell>
          <cell r="N17">
            <v>14.806073059999999</v>
          </cell>
          <cell r="O17" t="str">
            <v/>
          </cell>
          <cell r="P17" t="str">
            <v/>
          </cell>
          <cell r="Q17" t="str">
            <v/>
          </cell>
          <cell r="R17" t="str">
            <v/>
          </cell>
        </row>
        <row r="18">
          <cell r="B18" t="str">
            <v xml:space="preserve">        Equipamento - Linhas (EQ)</v>
          </cell>
          <cell r="F18">
            <v>58.587005179999998</v>
          </cell>
          <cell r="G18">
            <v>2.2735058699999997</v>
          </cell>
          <cell r="H18">
            <v>5.5475539899999999</v>
          </cell>
          <cell r="I18">
            <v>7.2743808699999999</v>
          </cell>
          <cell r="J18">
            <v>10.88383574</v>
          </cell>
          <cell r="K18">
            <v>8.9703091400000012</v>
          </cell>
          <cell r="L18">
            <v>7.9129051200000005</v>
          </cell>
          <cell r="M18">
            <v>7.1004753200000001</v>
          </cell>
          <cell r="N18">
            <v>8.6240391299999999</v>
          </cell>
          <cell r="O18" t="str">
            <v/>
          </cell>
          <cell r="P18" t="str">
            <v/>
          </cell>
          <cell r="Q18" t="str">
            <v/>
          </cell>
          <cell r="R18" t="str">
            <v/>
          </cell>
        </row>
        <row r="19">
          <cell r="B19" t="str">
            <v xml:space="preserve">        Equipamento - Subestações (EQ)</v>
          </cell>
          <cell r="F19">
            <v>52.263759250000007</v>
          </cell>
          <cell r="G19">
            <v>3.5999070399999997</v>
          </cell>
          <cell r="H19">
            <v>3.8917491900000005</v>
          </cell>
          <cell r="I19">
            <v>8.0041824599999991</v>
          </cell>
          <cell r="J19">
            <v>6.5831944499999997</v>
          </cell>
          <cell r="K19">
            <v>6.4786754999999996</v>
          </cell>
          <cell r="L19">
            <v>8.9911364699999989</v>
          </cell>
          <cell r="M19">
            <v>8.5328802100000001</v>
          </cell>
          <cell r="N19">
            <v>6.1820339300000002</v>
          </cell>
          <cell r="O19" t="str">
            <v/>
          </cell>
          <cell r="P19" t="str">
            <v/>
          </cell>
          <cell r="Q19" t="str">
            <v/>
          </cell>
          <cell r="R19" t="str">
            <v/>
          </cell>
        </row>
        <row r="20">
          <cell r="B20" t="str">
            <v>Área Planeamento</v>
          </cell>
        </row>
        <row r="21">
          <cell r="B21" t="str">
            <v xml:space="preserve">  Planeamento do Centros produtores (PP)</v>
          </cell>
          <cell r="F21">
            <v>0</v>
          </cell>
          <cell r="G21">
            <v>0</v>
          </cell>
          <cell r="H21">
            <v>0</v>
          </cell>
          <cell r="I21">
            <v>0</v>
          </cell>
          <cell r="J21">
            <v>0</v>
          </cell>
          <cell r="K21">
            <v>0</v>
          </cell>
          <cell r="L21">
            <v>0</v>
          </cell>
          <cell r="M21">
            <v>0</v>
          </cell>
          <cell r="N21">
            <v>0</v>
          </cell>
          <cell r="O21" t="str">
            <v/>
          </cell>
          <cell r="P21" t="str">
            <v/>
          </cell>
          <cell r="Q21" t="str">
            <v/>
          </cell>
          <cell r="R21" t="str">
            <v/>
          </cell>
        </row>
        <row r="22">
          <cell r="B22" t="str">
            <v xml:space="preserve">  Planeamento da Rede (PR)</v>
          </cell>
          <cell r="F22">
            <v>0</v>
          </cell>
          <cell r="G22">
            <v>0</v>
          </cell>
          <cell r="H22">
            <v>0</v>
          </cell>
          <cell r="I22">
            <v>0</v>
          </cell>
          <cell r="J22">
            <v>0</v>
          </cell>
          <cell r="K22">
            <v>0</v>
          </cell>
          <cell r="L22">
            <v>0</v>
          </cell>
          <cell r="M22">
            <v>0</v>
          </cell>
          <cell r="N22">
            <v>0</v>
          </cell>
          <cell r="O22" t="str">
            <v/>
          </cell>
          <cell r="P22" t="str">
            <v/>
          </cell>
          <cell r="Q22" t="str">
            <v/>
          </cell>
          <cell r="R22" t="str">
            <v/>
          </cell>
        </row>
        <row r="23">
          <cell r="B23" t="str">
            <v>Área de Gestão</v>
          </cell>
        </row>
        <row r="24">
          <cell r="B24" t="str">
            <v xml:space="preserve">  Sistemas de Informação (SI) - Telecom. segurança</v>
          </cell>
          <cell r="F24">
            <v>1.8044252099999998</v>
          </cell>
          <cell r="G24">
            <v>0.14451850999999999</v>
          </cell>
          <cell r="H24">
            <v>0.37852179000000002</v>
          </cell>
          <cell r="I24">
            <v>2.5867640000000001E-2</v>
          </cell>
          <cell r="J24">
            <v>2.4036999999999999E-2</v>
          </cell>
          <cell r="K24">
            <v>0.31454665999999998</v>
          </cell>
          <cell r="L24">
            <v>0.37935993000000001</v>
          </cell>
          <cell r="M24">
            <v>0.29297848999999998</v>
          </cell>
          <cell r="N24">
            <v>0.24459518999999999</v>
          </cell>
          <cell r="O24" t="str">
            <v/>
          </cell>
          <cell r="P24" t="str">
            <v/>
          </cell>
          <cell r="Q24" t="str">
            <v/>
          </cell>
          <cell r="R24" t="str">
            <v/>
          </cell>
        </row>
        <row r="26">
          <cell r="B26" t="str">
            <v>Não Específico</v>
          </cell>
          <cell r="F26">
            <v>1.33951548</v>
          </cell>
          <cell r="G26">
            <v>0.18497239000000001</v>
          </cell>
          <cell r="H26">
            <v>0.13592783000000003</v>
          </cell>
          <cell r="I26">
            <v>0.16695200999999998</v>
          </cell>
          <cell r="J26">
            <v>9.7785709999999998E-2</v>
          </cell>
          <cell r="K26">
            <v>0.21981783000000002</v>
          </cell>
          <cell r="L26">
            <v>0.12578887999999999</v>
          </cell>
          <cell r="M26">
            <v>0.25782142000000008</v>
          </cell>
          <cell r="N26">
            <v>0.15044941000000001</v>
          </cell>
          <cell r="O26" t="str">
            <v/>
          </cell>
          <cell r="P26" t="str">
            <v/>
          </cell>
          <cell r="Q26" t="str">
            <v/>
          </cell>
          <cell r="R26" t="str">
            <v/>
          </cell>
        </row>
        <row r="27">
          <cell r="B27" t="str">
            <v xml:space="preserve">        Equipamento informático (SI)</v>
          </cell>
          <cell r="F27">
            <v>0.74503622000000003</v>
          </cell>
          <cell r="G27">
            <v>2.6922060000000001E-2</v>
          </cell>
          <cell r="H27">
            <v>3.1955799999999999E-2</v>
          </cell>
          <cell r="I27">
            <v>4.3463050000000003E-2</v>
          </cell>
          <cell r="J27">
            <v>4.2260000000000003E-4</v>
          </cell>
          <cell r="K27">
            <v>0.19575173000000001</v>
          </cell>
          <cell r="L27">
            <v>8.9115879999999995E-2</v>
          </cell>
          <cell r="M27">
            <v>0.22105768000000001</v>
          </cell>
          <cell r="N27">
            <v>0.13634742</v>
          </cell>
          <cell r="O27" t="str">
            <v/>
          </cell>
          <cell r="P27" t="str">
            <v/>
          </cell>
          <cell r="Q27" t="str">
            <v/>
          </cell>
          <cell r="R27" t="str">
            <v/>
          </cell>
        </row>
        <row r="28">
          <cell r="B28" t="str">
            <v xml:space="preserve">        Sistema SAP (SI)</v>
          </cell>
          <cell r="F28">
            <v>5.33572E-2</v>
          </cell>
          <cell r="G28">
            <v>0</v>
          </cell>
          <cell r="H28">
            <v>0</v>
          </cell>
          <cell r="I28">
            <v>0</v>
          </cell>
          <cell r="J28">
            <v>5.33572E-2</v>
          </cell>
          <cell r="K28">
            <v>0</v>
          </cell>
          <cell r="L28">
            <v>0</v>
          </cell>
          <cell r="M28">
            <v>0</v>
          </cell>
          <cell r="N28">
            <v>0</v>
          </cell>
          <cell r="O28" t="str">
            <v/>
          </cell>
          <cell r="P28" t="str">
            <v/>
          </cell>
          <cell r="Q28" t="str">
            <v/>
          </cell>
          <cell r="R28" t="str">
            <v/>
          </cell>
        </row>
        <row r="29">
          <cell r="B29" t="str">
            <v xml:space="preserve">        Outro investimento </v>
          </cell>
          <cell r="F29">
            <v>0.54112206000000007</v>
          </cell>
          <cell r="G29">
            <v>0.15805033000000002</v>
          </cell>
          <cell r="H29">
            <v>0.10397203000000002</v>
          </cell>
          <cell r="I29">
            <v>0.12348895999999999</v>
          </cell>
          <cell r="J29">
            <v>4.4005909999999995E-2</v>
          </cell>
          <cell r="K29">
            <v>2.40661E-2</v>
          </cell>
          <cell r="L29">
            <v>3.6673000000000004E-2</v>
          </cell>
          <cell r="M29">
            <v>3.67637400000001E-2</v>
          </cell>
          <cell r="N29">
            <v>1.4101990000000009E-2</v>
          </cell>
          <cell r="O29" t="str">
            <v/>
          </cell>
          <cell r="P29" t="str">
            <v/>
          </cell>
          <cell r="Q29" t="str">
            <v/>
          </cell>
          <cell r="R29" t="str">
            <v/>
          </cell>
        </row>
        <row r="30">
          <cell r="B30" t="str">
            <v>Custos directos externos</v>
          </cell>
          <cell r="F30">
            <v>117.40130119000003</v>
          </cell>
          <cell r="G30">
            <v>6.2270315099999998</v>
          </cell>
          <cell r="H30">
            <v>10.014539199999998</v>
          </cell>
          <cell r="I30">
            <v>16.491886720000004</v>
          </cell>
          <cell r="J30">
            <v>17.789475730000003</v>
          </cell>
          <cell r="K30">
            <v>16.066662710000003</v>
          </cell>
          <cell r="L30">
            <v>18.173848020000001</v>
          </cell>
          <cell r="M30">
            <v>16.834371630000003</v>
          </cell>
          <cell r="N30">
            <v>15.803485669999997</v>
          </cell>
          <cell r="O30" t="str">
            <v/>
          </cell>
          <cell r="P30" t="str">
            <v/>
          </cell>
          <cell r="Q30" t="str">
            <v/>
          </cell>
          <cell r="R30" t="str">
            <v/>
          </cell>
        </row>
        <row r="32">
          <cell r="B32" t="str">
            <v>Encargos de gestão</v>
          </cell>
          <cell r="F32">
            <v>5.0381124900000005</v>
          </cell>
          <cell r="G32">
            <v>0.65494699000000001</v>
          </cell>
          <cell r="H32">
            <v>0.56743021000000005</v>
          </cell>
          <cell r="I32">
            <v>0.65171321000000004</v>
          </cell>
          <cell r="J32">
            <v>0.58449861000000003</v>
          </cell>
          <cell r="K32">
            <v>0.70662800000000003</v>
          </cell>
          <cell r="L32">
            <v>0.63232993000000004</v>
          </cell>
          <cell r="M32">
            <v>0.61787232000000003</v>
          </cell>
          <cell r="N32">
            <v>0.62269322000000005</v>
          </cell>
          <cell r="O32" t="str">
            <v/>
          </cell>
          <cell r="P32" t="str">
            <v/>
          </cell>
          <cell r="Q32" t="str">
            <v/>
          </cell>
          <cell r="R32" t="str">
            <v/>
          </cell>
        </row>
        <row r="34">
          <cell r="B34" t="str">
            <v>Custos directos</v>
          </cell>
          <cell r="F34">
            <v>122.43941368000003</v>
          </cell>
          <cell r="G34">
            <v>6.8819784999999998</v>
          </cell>
          <cell r="H34">
            <v>10.581969409999997</v>
          </cell>
          <cell r="I34">
            <v>17.143599930000004</v>
          </cell>
          <cell r="J34">
            <v>18.373974340000004</v>
          </cell>
          <cell r="K34">
            <v>16.773290710000001</v>
          </cell>
          <cell r="L34">
            <v>18.806177950000002</v>
          </cell>
          <cell r="M34">
            <v>17.452243950000003</v>
          </cell>
          <cell r="N34">
            <v>16.426178889999996</v>
          </cell>
          <cell r="O34" t="str">
            <v/>
          </cell>
          <cell r="P34" t="str">
            <v/>
          </cell>
          <cell r="Q34" t="str">
            <v/>
          </cell>
          <cell r="R34" t="str">
            <v/>
          </cell>
        </row>
        <row r="36">
          <cell r="B36" t="str">
            <v>Encargos de estrutura</v>
          </cell>
          <cell r="F36">
            <v>1.8188911599999997</v>
          </cell>
          <cell r="G36">
            <v>0.25355636999999998</v>
          </cell>
          <cell r="H36">
            <v>0.21648972</v>
          </cell>
          <cell r="I36">
            <v>0.2969714</v>
          </cell>
          <cell r="J36">
            <v>0.11527772999999999</v>
          </cell>
          <cell r="K36">
            <v>0.20166507</v>
          </cell>
          <cell r="L36">
            <v>0.24375123000000001</v>
          </cell>
          <cell r="M36">
            <v>0.26287841000000001</v>
          </cell>
          <cell r="N36">
            <v>0.22830122999999999</v>
          </cell>
          <cell r="O36" t="str">
            <v/>
          </cell>
          <cell r="P36" t="str">
            <v/>
          </cell>
          <cell r="Q36" t="str">
            <v/>
          </cell>
          <cell r="R36" t="str">
            <v/>
          </cell>
        </row>
        <row r="38">
          <cell r="B38" t="str">
            <v>Custos técnicos</v>
          </cell>
          <cell r="F38">
            <v>124.25830484000002</v>
          </cell>
          <cell r="G38">
            <v>7.1355348699999999</v>
          </cell>
          <cell r="H38">
            <v>10.798459129999998</v>
          </cell>
          <cell r="I38">
            <v>17.440571330000004</v>
          </cell>
          <cell r="J38">
            <v>18.489252070000003</v>
          </cell>
          <cell r="K38">
            <v>16.974955780000002</v>
          </cell>
          <cell r="L38">
            <v>19.049929180000003</v>
          </cell>
          <cell r="M38">
            <v>17.715122360000002</v>
          </cell>
          <cell r="N38">
            <v>16.654480119999995</v>
          </cell>
          <cell r="O38" t="str">
            <v/>
          </cell>
          <cell r="P38" t="str">
            <v/>
          </cell>
          <cell r="Q38" t="str">
            <v/>
          </cell>
          <cell r="R38" t="str">
            <v/>
          </cell>
        </row>
        <row r="40">
          <cell r="B40" t="str">
            <v>Encargos financeiros</v>
          </cell>
          <cell r="F40">
            <v>2.65496</v>
          </cell>
          <cell r="G40">
            <v>0.26291199999999998</v>
          </cell>
          <cell r="H40">
            <v>0.23510900000000001</v>
          </cell>
          <cell r="I40">
            <v>0.28623100000000001</v>
          </cell>
          <cell r="J40">
            <v>0.31450499999999998</v>
          </cell>
          <cell r="K40">
            <v>0.42742200000000002</v>
          </cell>
          <cell r="L40">
            <v>0.33043099999999997</v>
          </cell>
          <cell r="M40">
            <v>0.381465</v>
          </cell>
          <cell r="N40">
            <v>0.41688500000000001</v>
          </cell>
          <cell r="O40" t="str">
            <v/>
          </cell>
          <cell r="P40" t="str">
            <v/>
          </cell>
          <cell r="Q40" t="str">
            <v/>
          </cell>
          <cell r="R40" t="str">
            <v/>
          </cell>
        </row>
        <row r="42">
          <cell r="B42" t="str">
            <v>Custos totais</v>
          </cell>
          <cell r="F42">
            <v>126.91326484000002</v>
          </cell>
          <cell r="G42">
            <v>7.3984468699999999</v>
          </cell>
          <cell r="H42">
            <v>11.033568129999997</v>
          </cell>
          <cell r="I42">
            <v>17.726802330000005</v>
          </cell>
          <cell r="J42">
            <v>18.803757070000003</v>
          </cell>
          <cell r="K42">
            <v>17.402377780000002</v>
          </cell>
          <cell r="L42">
            <v>19.380360180000004</v>
          </cell>
          <cell r="M42">
            <v>18.096587360000001</v>
          </cell>
          <cell r="N42">
            <v>17.071365119999996</v>
          </cell>
          <cell r="O42" t="str">
            <v/>
          </cell>
          <cell r="P42" t="str">
            <v/>
          </cell>
          <cell r="Q42" t="str">
            <v/>
          </cell>
          <cell r="R42" t="str">
            <v/>
          </cell>
        </row>
        <row r="47">
          <cell r="B47" t="str">
            <v>VALORES REAIS DE 2006</v>
          </cell>
        </row>
        <row r="48">
          <cell r="B48" t="str">
            <v>INVESTIMENTO  A  CUSTOS  TOTAIS</v>
          </cell>
        </row>
        <row r="50">
          <cell r="B50" t="str">
            <v>(milhões de euros)</v>
          </cell>
        </row>
        <row r="51">
          <cell r="F51" t="str">
            <v>Acumulado do Ano</v>
          </cell>
          <cell r="G51" t="str">
            <v>Jan</v>
          </cell>
          <cell r="H51" t="str">
            <v>Fev</v>
          </cell>
          <cell r="I51" t="str">
            <v>Mar</v>
          </cell>
          <cell r="J51" t="str">
            <v>Abr</v>
          </cell>
          <cell r="K51" t="str">
            <v>Mai</v>
          </cell>
          <cell r="L51" t="str">
            <v>Jun</v>
          </cell>
          <cell r="M51" t="str">
            <v>Jul</v>
          </cell>
          <cell r="N51" t="str">
            <v>Ago</v>
          </cell>
          <cell r="O51" t="str">
            <v>Set</v>
          </cell>
          <cell r="P51" t="str">
            <v>Out</v>
          </cell>
          <cell r="Q51" t="str">
            <v>Nov</v>
          </cell>
          <cell r="R51" t="str">
            <v>Dez</v>
          </cell>
        </row>
        <row r="52">
          <cell r="B52" t="str">
            <v>Área SEP</v>
          </cell>
        </row>
        <row r="53">
          <cell r="B53" t="str">
            <v xml:space="preserve">  Comercial do SEP (CS)</v>
          </cell>
          <cell r="F53">
            <v>5.8866999999999991E-4</v>
          </cell>
          <cell r="G53">
            <v>1.2076E-4</v>
          </cell>
          <cell r="H53">
            <v>9.8270000000000006E-5</v>
          </cell>
          <cell r="I53">
            <v>1.1195E-4</v>
          </cell>
          <cell r="J53">
            <v>1.0705E-4</v>
          </cell>
          <cell r="K53">
            <v>1.5064000000000001E-4</v>
          </cell>
          <cell r="L53">
            <v>0</v>
          </cell>
          <cell r="M53">
            <v>0</v>
          </cell>
          <cell r="N53">
            <v>0</v>
          </cell>
          <cell r="O53" t="str">
            <v/>
          </cell>
          <cell r="P53" t="str">
            <v/>
          </cell>
          <cell r="Q53" t="str">
            <v/>
          </cell>
          <cell r="R53" t="str">
            <v/>
          </cell>
        </row>
        <row r="54">
          <cell r="B54" t="str">
            <v xml:space="preserve">  Gestor do sistema (GS)</v>
          </cell>
          <cell r="F54">
            <v>5.6404160000000009E-2</v>
          </cell>
          <cell r="G54">
            <v>0</v>
          </cell>
          <cell r="H54">
            <v>0</v>
          </cell>
          <cell r="I54">
            <v>1.7975000000000001E-2</v>
          </cell>
          <cell r="J54">
            <v>4.0949999999999999E-5</v>
          </cell>
          <cell r="K54">
            <v>5.7620000000000001E-5</v>
          </cell>
          <cell r="L54">
            <v>4.5710000000000001E-5</v>
          </cell>
          <cell r="M54">
            <v>3.8130619999999997E-2</v>
          </cell>
          <cell r="N54">
            <v>1.5426E-4</v>
          </cell>
          <cell r="O54" t="str">
            <v/>
          </cell>
          <cell r="P54" t="str">
            <v/>
          </cell>
          <cell r="Q54" t="str">
            <v/>
          </cell>
          <cell r="R54" t="str">
            <v/>
          </cell>
        </row>
        <row r="55">
          <cell r="B55" t="str">
            <v>Área SEI</v>
          </cell>
        </row>
        <row r="56">
          <cell r="B56" t="str">
            <v xml:space="preserve">  Produção em Regime Especial (PE)</v>
          </cell>
          <cell r="F56">
            <v>0</v>
          </cell>
          <cell r="G56">
            <v>0</v>
          </cell>
          <cell r="H56">
            <v>0</v>
          </cell>
          <cell r="I56">
            <v>0</v>
          </cell>
          <cell r="J56">
            <v>0</v>
          </cell>
          <cell r="K56">
            <v>0</v>
          </cell>
          <cell r="L56">
            <v>0</v>
          </cell>
          <cell r="M56">
            <v>0</v>
          </cell>
          <cell r="N56">
            <v>0</v>
          </cell>
          <cell r="O56" t="str">
            <v/>
          </cell>
          <cell r="P56" t="str">
            <v/>
          </cell>
          <cell r="Q56" t="str">
            <v/>
          </cell>
          <cell r="R56" t="str">
            <v/>
          </cell>
        </row>
        <row r="57">
          <cell r="B57" t="str">
            <v xml:space="preserve">  Gestor de Ofertas</v>
          </cell>
          <cell r="F57">
            <v>0</v>
          </cell>
          <cell r="G57">
            <v>0</v>
          </cell>
          <cell r="H57">
            <v>0</v>
          </cell>
          <cell r="I57">
            <v>0</v>
          </cell>
          <cell r="J57">
            <v>0</v>
          </cell>
          <cell r="K57">
            <v>0</v>
          </cell>
          <cell r="L57">
            <v>0</v>
          </cell>
          <cell r="M57">
            <v>0</v>
          </cell>
          <cell r="N57">
            <v>0</v>
          </cell>
          <cell r="O57" t="str">
            <v/>
          </cell>
          <cell r="P57" t="str">
            <v/>
          </cell>
          <cell r="Q57" t="str">
            <v/>
          </cell>
          <cell r="R57" t="str">
            <v/>
          </cell>
        </row>
        <row r="58">
          <cell r="B58" t="str">
            <v>Área Rede</v>
          </cell>
        </row>
        <row r="59">
          <cell r="B59" t="str">
            <v xml:space="preserve">  Exploração (EX)</v>
          </cell>
          <cell r="F59">
            <v>3.5356625500000005</v>
          </cell>
          <cell r="G59">
            <v>3.6480720000000001E-2</v>
          </cell>
          <cell r="H59">
            <v>7.1439499999999989E-2</v>
          </cell>
          <cell r="I59">
            <v>1.02940623</v>
          </cell>
          <cell r="J59">
            <v>0.21696346999999999</v>
          </cell>
          <cell r="K59">
            <v>0.10571897</v>
          </cell>
          <cell r="L59">
            <v>0.79620528000000013</v>
          </cell>
          <cell r="M59">
            <v>0.64355903999999997</v>
          </cell>
          <cell r="N59">
            <v>0.63588934000000008</v>
          </cell>
          <cell r="O59" t="str">
            <v/>
          </cell>
          <cell r="P59" t="str">
            <v/>
          </cell>
          <cell r="Q59" t="str">
            <v/>
          </cell>
          <cell r="R59" t="str">
            <v/>
          </cell>
        </row>
        <row r="60">
          <cell r="B60" t="str">
            <v xml:space="preserve">  Equipamento</v>
          </cell>
          <cell r="F60">
            <v>119.45796456000001</v>
          </cell>
          <cell r="G60">
            <v>6.9581506600000003</v>
          </cell>
          <cell r="H60">
            <v>10.363290240000001</v>
          </cell>
          <cell r="I60">
            <v>16.412842849999997</v>
          </cell>
          <cell r="J60">
            <v>18.396559699999997</v>
          </cell>
          <cell r="K60">
            <v>16.581725070000001</v>
          </cell>
          <cell r="L60">
            <v>18.00303216</v>
          </cell>
          <cell r="M60">
            <v>16.779881969999998</v>
          </cell>
          <cell r="N60">
            <v>15.962481909999999</v>
          </cell>
          <cell r="O60" t="str">
            <v/>
          </cell>
          <cell r="P60" t="str">
            <v/>
          </cell>
          <cell r="Q60" t="str">
            <v/>
          </cell>
          <cell r="R60" t="str">
            <v/>
          </cell>
        </row>
        <row r="61">
          <cell r="B61" t="str">
            <v xml:space="preserve">        Equipamento - Linhas (EQ)</v>
          </cell>
          <cell r="F61">
            <v>62.712964889999995</v>
          </cell>
          <cell r="G61">
            <v>2.7331654700000003</v>
          </cell>
          <cell r="H61">
            <v>6.0209505600000002</v>
          </cell>
          <cell r="I61">
            <v>7.8142060400000002</v>
          </cell>
          <cell r="J61">
            <v>11.374994959999999</v>
          </cell>
          <cell r="K61">
            <v>9.5483485600000009</v>
          </cell>
          <cell r="L61">
            <v>8.3937699000000006</v>
          </cell>
          <cell r="M61">
            <v>7.6257393599999999</v>
          </cell>
          <cell r="N61">
            <v>9.2017900399999988</v>
          </cell>
          <cell r="O61" t="str">
            <v/>
          </cell>
          <cell r="P61" t="str">
            <v/>
          </cell>
          <cell r="Q61" t="str">
            <v/>
          </cell>
          <cell r="R61" t="str">
            <v/>
          </cell>
        </row>
        <row r="62">
          <cell r="B62" t="str">
            <v xml:space="preserve">        Equipamento - Subestações (EQ)</v>
          </cell>
          <cell r="F62">
            <v>56.744999669999999</v>
          </cell>
          <cell r="G62">
            <v>4.2249851899999999</v>
          </cell>
          <cell r="H62">
            <v>4.3423396800000003</v>
          </cell>
          <cell r="I62">
            <v>8.5986368099999986</v>
          </cell>
          <cell r="J62">
            <v>7.0215647400000005</v>
          </cell>
          <cell r="K62">
            <v>7.033376510000001</v>
          </cell>
          <cell r="L62">
            <v>9.6092622599999995</v>
          </cell>
          <cell r="M62">
            <v>9.1541426099999992</v>
          </cell>
          <cell r="N62">
            <v>6.7606918700000005</v>
          </cell>
          <cell r="O62" t="str">
            <v/>
          </cell>
          <cell r="P62" t="str">
            <v/>
          </cell>
          <cell r="Q62" t="str">
            <v/>
          </cell>
          <cell r="R62" t="str">
            <v/>
          </cell>
        </row>
        <row r="63">
          <cell r="B63" t="str">
            <v>Área Planeamento</v>
          </cell>
        </row>
        <row r="64">
          <cell r="B64" t="str">
            <v xml:space="preserve">  Planeamento do Centros produtores (PP)</v>
          </cell>
          <cell r="F64">
            <v>0</v>
          </cell>
          <cell r="G64">
            <v>0</v>
          </cell>
          <cell r="H64">
            <v>0</v>
          </cell>
          <cell r="I64">
            <v>0</v>
          </cell>
          <cell r="J64">
            <v>0</v>
          </cell>
          <cell r="K64">
            <v>0</v>
          </cell>
          <cell r="L64">
            <v>0</v>
          </cell>
          <cell r="M64">
            <v>0</v>
          </cell>
          <cell r="N64">
            <v>0</v>
          </cell>
          <cell r="O64" t="str">
            <v/>
          </cell>
          <cell r="P64" t="str">
            <v/>
          </cell>
          <cell r="Q64" t="str">
            <v/>
          </cell>
          <cell r="R64" t="str">
            <v/>
          </cell>
        </row>
        <row r="65">
          <cell r="B65" t="str">
            <v xml:space="preserve">  Planeamento da Rede (PR)</v>
          </cell>
          <cell r="F65">
            <v>0</v>
          </cell>
          <cell r="G65">
            <v>0</v>
          </cell>
          <cell r="H65">
            <v>0</v>
          </cell>
          <cell r="I65">
            <v>0</v>
          </cell>
          <cell r="J65">
            <v>0</v>
          </cell>
          <cell r="K65">
            <v>0</v>
          </cell>
          <cell r="L65">
            <v>0</v>
          </cell>
          <cell r="M65">
            <v>0</v>
          </cell>
          <cell r="N65">
            <v>0</v>
          </cell>
          <cell r="O65" t="str">
            <v/>
          </cell>
          <cell r="P65" t="str">
            <v/>
          </cell>
          <cell r="Q65" t="str">
            <v/>
          </cell>
          <cell r="R65" t="str">
            <v/>
          </cell>
        </row>
        <row r="66">
          <cell r="B66" t="str">
            <v>Área de Gestão</v>
          </cell>
        </row>
        <row r="67">
          <cell r="B67" t="str">
            <v xml:space="preserve">  Sistemas de Informação (SI) - Telecom. segurança</v>
          </cell>
          <cell r="F67">
            <v>2.5090897400000003</v>
          </cell>
          <cell r="G67">
            <v>0.21663576000000001</v>
          </cell>
          <cell r="H67">
            <v>0.46169636000000003</v>
          </cell>
          <cell r="I67">
            <v>9.7994230000000002E-2</v>
          </cell>
          <cell r="J67">
            <v>9.1721220000000006E-2</v>
          </cell>
          <cell r="K67">
            <v>0.49120581000000002</v>
          </cell>
          <cell r="L67">
            <v>0.45293181999999998</v>
          </cell>
          <cell r="M67">
            <v>0.37537979999999999</v>
          </cell>
          <cell r="N67">
            <v>0.32152473999999998</v>
          </cell>
          <cell r="O67" t="str">
            <v/>
          </cell>
          <cell r="P67" t="str">
            <v/>
          </cell>
          <cell r="Q67" t="str">
            <v/>
          </cell>
          <cell r="R67" t="str">
            <v/>
          </cell>
        </row>
        <row r="69">
          <cell r="B69" t="str">
            <v>Não Específico</v>
          </cell>
          <cell r="F69">
            <v>1.3535551600000002</v>
          </cell>
          <cell r="G69">
            <v>0.18705896999999999</v>
          </cell>
          <cell r="H69">
            <v>0.13704376000000001</v>
          </cell>
          <cell r="I69">
            <v>0.16847207</v>
          </cell>
          <cell r="J69">
            <v>9.8364679999999996E-2</v>
          </cell>
          <cell r="K69">
            <v>0.22351967</v>
          </cell>
          <cell r="L69">
            <v>0.12814521000000001</v>
          </cell>
          <cell r="M69">
            <v>0.25963593000000007</v>
          </cell>
          <cell r="N69">
            <v>0.15131486999999999</v>
          </cell>
          <cell r="O69" t="str">
            <v/>
          </cell>
          <cell r="P69" t="str">
            <v/>
          </cell>
          <cell r="Q69" t="str">
            <v/>
          </cell>
          <cell r="R69" t="str">
            <v/>
          </cell>
        </row>
        <row r="70">
          <cell r="B70" t="str">
            <v xml:space="preserve">        Equipamento informático (SI)</v>
          </cell>
          <cell r="F70">
            <v>0.75337494999999999</v>
          </cell>
          <cell r="G70">
            <v>2.8084919999999999E-2</v>
          </cell>
          <cell r="H70">
            <v>3.2308330000000003E-2</v>
          </cell>
          <cell r="I70">
            <v>4.4377670000000001E-2</v>
          </cell>
          <cell r="J70">
            <v>4.2260000000000003E-4</v>
          </cell>
          <cell r="K70">
            <v>0.19863890000000001</v>
          </cell>
          <cell r="L70">
            <v>9.0825959999999997E-2</v>
          </cell>
          <cell r="M70">
            <v>0.22220804999999999</v>
          </cell>
          <cell r="N70">
            <v>0.13650851999999999</v>
          </cell>
          <cell r="O70" t="str">
            <v/>
          </cell>
          <cell r="P70" t="str">
            <v/>
          </cell>
          <cell r="Q70" t="str">
            <v/>
          </cell>
          <cell r="R70" t="str">
            <v/>
          </cell>
        </row>
        <row r="71">
          <cell r="B71" t="str">
            <v xml:space="preserve">        Sistema SAP (SI)</v>
          </cell>
          <cell r="F71">
            <v>5.33572E-2</v>
          </cell>
          <cell r="G71">
            <v>0</v>
          </cell>
          <cell r="H71">
            <v>0</v>
          </cell>
          <cell r="I71">
            <v>0</v>
          </cell>
          <cell r="J71">
            <v>5.33572E-2</v>
          </cell>
          <cell r="K71">
            <v>0</v>
          </cell>
          <cell r="L71">
            <v>0</v>
          </cell>
          <cell r="M71">
            <v>0</v>
          </cell>
          <cell r="N71">
            <v>0</v>
          </cell>
          <cell r="O71" t="str">
            <v/>
          </cell>
          <cell r="P71" t="str">
            <v/>
          </cell>
          <cell r="Q71" t="str">
            <v/>
          </cell>
          <cell r="R71" t="str">
            <v/>
          </cell>
        </row>
        <row r="72">
          <cell r="B72" t="str">
            <v xml:space="preserve">        Outro investimento </v>
          </cell>
          <cell r="F72">
            <v>0.54682301000000011</v>
          </cell>
          <cell r="G72">
            <v>0.15897405000000001</v>
          </cell>
          <cell r="H72">
            <v>0.10473543000000002</v>
          </cell>
          <cell r="I72">
            <v>0.12409440000000001</v>
          </cell>
          <cell r="J72">
            <v>4.4584879999999993E-2</v>
          </cell>
          <cell r="K72">
            <v>2.4880769999999997E-2</v>
          </cell>
          <cell r="L72">
            <v>3.7319250000000005E-2</v>
          </cell>
          <cell r="M72">
            <v>3.7427880000000108E-2</v>
          </cell>
          <cell r="N72">
            <v>1.4806349999999996E-2</v>
          </cell>
          <cell r="O72" t="str">
            <v/>
          </cell>
          <cell r="P72" t="str">
            <v/>
          </cell>
          <cell r="Q72" t="str">
            <v/>
          </cell>
          <cell r="R72" t="str">
            <v/>
          </cell>
        </row>
        <row r="73">
          <cell r="B73" t="str">
            <v>Total</v>
          </cell>
          <cell r="F73">
            <v>126.91326484000001</v>
          </cell>
          <cell r="G73">
            <v>7.3984468699999999</v>
          </cell>
          <cell r="H73">
            <v>11.033568130000003</v>
          </cell>
          <cell r="I73">
            <v>17.726802329999998</v>
          </cell>
          <cell r="J73">
            <v>18.803757069999996</v>
          </cell>
          <cell r="K73">
            <v>17.402377779999998</v>
          </cell>
          <cell r="L73">
            <v>19.380360180000007</v>
          </cell>
          <cell r="M73">
            <v>18.096587360000001</v>
          </cell>
          <cell r="N73">
            <v>17.071365119999996</v>
          </cell>
          <cell r="O73" t="str">
            <v/>
          </cell>
          <cell r="P73" t="str">
            <v/>
          </cell>
          <cell r="Q73" t="str">
            <v/>
          </cell>
          <cell r="R73" t="str">
            <v/>
          </cell>
        </row>
      </sheetData>
      <sheetData sheetId="1">
        <row r="7">
          <cell r="F7" t="str">
            <v>Acumulado até  Agosto</v>
          </cell>
          <cell r="J7" t="str">
            <v>Orçamento anual</v>
          </cell>
        </row>
        <row r="8">
          <cell r="F8" t="str">
            <v>Realizado</v>
          </cell>
          <cell r="G8" t="str">
            <v>Orçamento</v>
          </cell>
          <cell r="H8" t="str">
            <v>Desvio</v>
          </cell>
          <cell r="J8" t="str">
            <v>Valor</v>
          </cell>
          <cell r="K8" t="str">
            <v>Realização</v>
          </cell>
        </row>
        <row r="9">
          <cell r="F9" t="str">
            <v>(1)</v>
          </cell>
          <cell r="G9" t="str">
            <v>(2)</v>
          </cell>
          <cell r="H9" t="str">
            <v>(1)-(2)</v>
          </cell>
          <cell r="I9" t="str">
            <v>(1)/(2)</v>
          </cell>
          <cell r="J9" t="str">
            <v>(3)</v>
          </cell>
          <cell r="K9" t="str">
            <v>(1)/(3)</v>
          </cell>
        </row>
        <row r="10">
          <cell r="A10" t="str">
            <v>Área SEP</v>
          </cell>
        </row>
        <row r="11">
          <cell r="B11" t="str">
            <v>Comercial do SEP (CS)</v>
          </cell>
          <cell r="F11">
            <v>0</v>
          </cell>
          <cell r="G11">
            <v>536.51046400000007</v>
          </cell>
          <cell r="H11">
            <v>-536.51046400000007</v>
          </cell>
          <cell r="I11">
            <v>-1</v>
          </cell>
          <cell r="J11">
            <v>1507.1313920000002</v>
          </cell>
          <cell r="K11">
            <v>0</v>
          </cell>
        </row>
        <row r="12">
          <cell r="B12" t="str">
            <v>Gestor do sistema (GS)</v>
          </cell>
          <cell r="F12">
            <v>55.390099999999997</v>
          </cell>
          <cell r="G12">
            <v>0</v>
          </cell>
          <cell r="H12">
            <v>55.390099999999997</v>
          </cell>
          <cell r="I12" t="str">
            <v/>
          </cell>
          <cell r="J12">
            <v>0</v>
          </cell>
          <cell r="K12" t="str">
            <v/>
          </cell>
        </row>
        <row r="13">
          <cell r="A13" t="str">
            <v>Área SEI</v>
          </cell>
        </row>
        <row r="14">
          <cell r="B14" t="str">
            <v xml:space="preserve"> Produção em Regime Especial (PE)</v>
          </cell>
          <cell r="F14">
            <v>0</v>
          </cell>
          <cell r="G14">
            <v>0</v>
          </cell>
          <cell r="H14">
            <v>0</v>
          </cell>
          <cell r="I14" t="str">
            <v/>
          </cell>
          <cell r="J14">
            <v>0</v>
          </cell>
          <cell r="K14" t="str">
            <v/>
          </cell>
        </row>
        <row r="15">
          <cell r="B15" t="str">
            <v>Gestor de Ofertas (GO)</v>
          </cell>
          <cell r="F15">
            <v>0</v>
          </cell>
          <cell r="G15">
            <v>731.86565999999993</v>
          </cell>
          <cell r="H15">
            <v>-731.86565999999993</v>
          </cell>
          <cell r="I15">
            <v>-1</v>
          </cell>
          <cell r="J15">
            <v>1363.3669799999998</v>
          </cell>
          <cell r="K15">
            <v>0</v>
          </cell>
        </row>
        <row r="16">
          <cell r="A16" t="str">
            <v>Área Rede</v>
          </cell>
        </row>
        <row r="17">
          <cell r="B17" t="str">
            <v>Exploração (EX)</v>
          </cell>
          <cell r="F17">
            <v>3351.2059699999995</v>
          </cell>
          <cell r="G17">
            <v>7470.4213600000012</v>
          </cell>
          <cell r="H17">
            <v>-4119.2153900000012</v>
          </cell>
          <cell r="I17">
            <v>-0.55140335350508274</v>
          </cell>
          <cell r="J17">
            <v>11205.632040000002</v>
          </cell>
          <cell r="K17">
            <v>0.29906443099661151</v>
          </cell>
        </row>
        <row r="18">
          <cell r="B18" t="str">
            <v>Equipamento (EQ)</v>
          </cell>
          <cell r="F18">
            <v>110850.76443000001</v>
          </cell>
          <cell r="G18">
            <v>134664.69439655397</v>
          </cell>
          <cell r="H18">
            <v>-23813.929966553951</v>
          </cell>
          <cell r="I18">
            <v>-0.17683870351666092</v>
          </cell>
          <cell r="J18">
            <v>189304.79402999999</v>
          </cell>
          <cell r="K18">
            <v>0.58556765557893364</v>
          </cell>
        </row>
        <row r="19">
          <cell r="B19" t="str">
            <v xml:space="preserve">        Equipamento - Linhas</v>
          </cell>
          <cell r="F19">
            <v>58587.00518</v>
          </cell>
          <cell r="G19">
            <v>59017.199013114929</v>
          </cell>
          <cell r="H19">
            <v>-430.19383311492857</v>
          </cell>
          <cell r="I19">
            <v>-7.2892960070729549E-3</v>
          </cell>
          <cell r="J19">
            <v>83548.028009999995</v>
          </cell>
          <cell r="K19">
            <v>0.70123743881767775</v>
          </cell>
        </row>
        <row r="20">
          <cell r="B20" t="str">
            <v xml:space="preserve">        Equipamento - Subestações</v>
          </cell>
          <cell r="F20">
            <v>52263.75925000001</v>
          </cell>
          <cell r="G20">
            <v>75647.495383439033</v>
          </cell>
          <cell r="H20">
            <v>-23383.736133439023</v>
          </cell>
          <cell r="I20">
            <v>-0.30911447913658563</v>
          </cell>
          <cell r="J20">
            <v>105756.76601999997</v>
          </cell>
          <cell r="K20">
            <v>0.4941883268264487</v>
          </cell>
        </row>
        <row r="21">
          <cell r="A21" t="str">
            <v>Área Planeamento</v>
          </cell>
        </row>
        <row r="22">
          <cell r="B22" t="str">
            <v>Planeamento do Centros produtores (PP)</v>
          </cell>
          <cell r="F22">
            <v>0</v>
          </cell>
          <cell r="G22">
            <v>0</v>
          </cell>
          <cell r="H22">
            <v>0</v>
          </cell>
          <cell r="I22" t="str">
            <v/>
          </cell>
          <cell r="J22">
            <v>0</v>
          </cell>
          <cell r="K22" t="str">
            <v/>
          </cell>
        </row>
        <row r="23">
          <cell r="B23" t="str">
            <v>Planeamento da Rede (PR)</v>
          </cell>
          <cell r="F23">
            <v>0</v>
          </cell>
          <cell r="G23">
            <v>0</v>
          </cell>
          <cell r="H23">
            <v>0</v>
          </cell>
          <cell r="I23" t="str">
            <v/>
          </cell>
          <cell r="J23">
            <v>0</v>
          </cell>
          <cell r="K23" t="str">
            <v/>
          </cell>
        </row>
        <row r="24">
          <cell r="A24" t="str">
            <v>Área de Gestão</v>
          </cell>
        </row>
        <row r="25">
          <cell r="B25" t="str">
            <v>Sistemas de Informação (SI) - Telecom. segurança</v>
          </cell>
          <cell r="F25">
            <v>1804.4252099999999</v>
          </cell>
          <cell r="G25">
            <v>3099.3066400000007</v>
          </cell>
          <cell r="H25">
            <v>-1294.8814300000008</v>
          </cell>
          <cell r="I25">
            <v>-0.41779713349047659</v>
          </cell>
          <cell r="J25">
            <v>4648.959960000002</v>
          </cell>
          <cell r="K25">
            <v>0.38813524433968216</v>
          </cell>
        </row>
        <row r="27">
          <cell r="A27" t="str">
            <v>Não específico</v>
          </cell>
          <cell r="F27">
            <v>1339.51548</v>
          </cell>
          <cell r="G27">
            <v>2900.8619366666662</v>
          </cell>
          <cell r="H27">
            <v>-1561.3464566666662</v>
          </cell>
          <cell r="I27">
            <v>-0.5382353558200651</v>
          </cell>
          <cell r="J27">
            <v>4093.2299199999998</v>
          </cell>
          <cell r="K27">
            <v>0.32725146306953606</v>
          </cell>
        </row>
        <row r="28">
          <cell r="B28" t="str">
            <v xml:space="preserve">        Equipamento informático (SI)</v>
          </cell>
          <cell r="F28">
            <v>745.03622000000007</v>
          </cell>
          <cell r="G28">
            <v>1316.95732</v>
          </cell>
          <cell r="H28">
            <v>-571.92109999999991</v>
          </cell>
          <cell r="I28">
            <v>-0.43427458985534922</v>
          </cell>
          <cell r="J28">
            <v>1973.8999800000001</v>
          </cell>
          <cell r="K28">
            <v>0.37744375477424141</v>
          </cell>
        </row>
        <row r="29">
          <cell r="B29" t="str">
            <v xml:space="preserve">        Sistema SAP (SI)</v>
          </cell>
          <cell r="F29">
            <v>53.357199999999999</v>
          </cell>
          <cell r="G29">
            <v>407.55199999999996</v>
          </cell>
          <cell r="H29">
            <v>-354.19479999999999</v>
          </cell>
          <cell r="I29">
            <v>-0.86907879239949748</v>
          </cell>
          <cell r="J29">
            <v>611.32799999999997</v>
          </cell>
        </row>
        <row r="30">
          <cell r="B30" t="str">
            <v xml:space="preserve">        Outro investimento</v>
          </cell>
          <cell r="F30">
            <v>541.12206000000003</v>
          </cell>
          <cell r="G30">
            <v>1176.3526166666666</v>
          </cell>
          <cell r="H30">
            <v>-635.23055666666653</v>
          </cell>
          <cell r="I30">
            <v>-0.54000012212891313</v>
          </cell>
          <cell r="J30">
            <v>1508.0019399999996</v>
          </cell>
          <cell r="K30">
            <v>0.35883379566474571</v>
          </cell>
        </row>
        <row r="31">
          <cell r="A31" t="str">
            <v>Custos directos externos</v>
          </cell>
          <cell r="F31">
            <v>117401.30119</v>
          </cell>
          <cell r="G31">
            <v>149403.66045722063</v>
          </cell>
          <cell r="H31">
            <v>-32002.359267220629</v>
          </cell>
          <cell r="I31">
            <v>-0.21420063718173757</v>
          </cell>
          <cell r="J31">
            <v>212123.11432199995</v>
          </cell>
          <cell r="K31">
            <v>0.5534583138911795</v>
          </cell>
        </row>
        <row r="33">
          <cell r="A33" t="str">
            <v>Encargos de gestão</v>
          </cell>
          <cell r="F33">
            <v>5038.1124900000004</v>
          </cell>
          <cell r="G33">
            <v>5387.7459900000003</v>
          </cell>
          <cell r="H33">
            <v>-349.63349999999991</v>
          </cell>
          <cell r="I33">
            <v>-6.4894206343235547E-2</v>
          </cell>
          <cell r="J33">
            <v>7853.1689999999999</v>
          </cell>
          <cell r="K33">
            <v>0.64153878389730323</v>
          </cell>
        </row>
        <row r="35">
          <cell r="A35" t="str">
            <v>Custos directos</v>
          </cell>
          <cell r="F35">
            <v>122439.41368</v>
          </cell>
          <cell r="G35">
            <v>154791.40644722062</v>
          </cell>
          <cell r="H35">
            <v>-32351.992767220625</v>
          </cell>
          <cell r="I35">
            <v>-0.2090038039563373</v>
          </cell>
          <cell r="J35">
            <v>219976.28332199994</v>
          </cell>
          <cell r="K35">
            <v>0.55660279295097426</v>
          </cell>
        </row>
        <row r="37">
          <cell r="A37" t="str">
            <v>Encargos de estrutura</v>
          </cell>
          <cell r="F37">
            <v>1818.8911599999997</v>
          </cell>
          <cell r="G37">
            <v>1564.4293500000001</v>
          </cell>
          <cell r="H37">
            <v>254.46180999999956</v>
          </cell>
          <cell r="I37">
            <v>0.16265471496044198</v>
          </cell>
          <cell r="J37">
            <v>2282.8260300000002</v>
          </cell>
          <cell r="K37">
            <v>0.79677169267252468</v>
          </cell>
        </row>
        <row r="39">
          <cell r="A39" t="str">
            <v>Custos técnicos</v>
          </cell>
          <cell r="F39">
            <v>124258.30484</v>
          </cell>
          <cell r="G39">
            <v>156355.83579722061</v>
          </cell>
          <cell r="H39">
            <v>-32097.530957220617</v>
          </cell>
          <cell r="I39">
            <v>-0.20528514841523546</v>
          </cell>
          <cell r="J39">
            <v>222259.10935199994</v>
          </cell>
          <cell r="K39">
            <v>0.5590695706568658</v>
          </cell>
        </row>
        <row r="41">
          <cell r="A41" t="str">
            <v>Encargos financeiros</v>
          </cell>
          <cell r="F41">
            <v>2654.96</v>
          </cell>
          <cell r="G41">
            <v>3199.0439899999997</v>
          </cell>
          <cell r="H41">
            <v>-544.08398999999963</v>
          </cell>
          <cell r="I41">
            <v>-0.17007705792754657</v>
          </cell>
          <cell r="J41">
            <v>5054.8329900000008</v>
          </cell>
          <cell r="K41">
            <v>0.52523199188822256</v>
          </cell>
        </row>
        <row r="43">
          <cell r="A43" t="str">
            <v>Custos totais</v>
          </cell>
          <cell r="F43">
            <v>126913.26484</v>
          </cell>
          <cell r="G43">
            <v>159554.87978722062</v>
          </cell>
          <cell r="H43">
            <v>-32641.614947220616</v>
          </cell>
          <cell r="I43">
            <v>-0.20457923311872916</v>
          </cell>
          <cell r="J43">
            <v>227313.94234199994</v>
          </cell>
          <cell r="K43">
            <v>0.55831711655000726</v>
          </cell>
        </row>
      </sheetData>
      <sheetData sheetId="2" refreshError="1"/>
      <sheetData sheetId="3" refreshError="1"/>
      <sheetData sheetId="4">
        <row r="2">
          <cell r="B2" t="str">
            <v>IMOBILIZADO  EM CURSO</v>
          </cell>
        </row>
        <row r="3">
          <cell r="B3" t="str">
            <v>No mês 2006-08</v>
          </cell>
        </row>
        <row r="4">
          <cell r="F4" t="str">
            <v>(Un: mil euros)</v>
          </cell>
        </row>
        <row r="5">
          <cell r="C5" t="str">
            <v xml:space="preserve">Situação em </v>
          </cell>
          <cell r="D5" t="str">
            <v>Investimento</v>
          </cell>
          <cell r="E5" t="str">
            <v>Transfer. p/</v>
          </cell>
          <cell r="F5" t="str">
            <v>Situação em</v>
          </cell>
        </row>
        <row r="6">
          <cell r="B6" t="str">
            <v>Classes do imobilizado</v>
          </cell>
          <cell r="C6" t="str">
            <v>2006-07-31</v>
          </cell>
          <cell r="D6" t="str">
            <v>realizado</v>
          </cell>
          <cell r="E6" t="str">
            <v>exploração</v>
          </cell>
          <cell r="F6" t="str">
            <v>2006-08-31</v>
          </cell>
        </row>
        <row r="7">
          <cell r="B7" t="str">
            <v>Edifícios e Outras Construções</v>
          </cell>
          <cell r="C7">
            <v>262.95994999999999</v>
          </cell>
          <cell r="D7">
            <v>0.70436000000001497</v>
          </cell>
          <cell r="E7">
            <v>-6.1188099999999999</v>
          </cell>
          <cell r="F7">
            <v>257.5455</v>
          </cell>
        </row>
        <row r="8">
          <cell r="B8" t="str">
            <v xml:space="preserve">      44220000 - Edifíc. out. constr.</v>
          </cell>
          <cell r="C8">
            <v>262.95994999999999</v>
          </cell>
          <cell r="D8">
            <v>0.70436000000001497</v>
          </cell>
          <cell r="E8">
            <v>-6.1188099999999999</v>
          </cell>
          <cell r="F8">
            <v>257.5455</v>
          </cell>
        </row>
        <row r="9">
          <cell r="B9" t="str">
            <v>Subestações</v>
          </cell>
          <cell r="C9">
            <v>97488.4528499999</v>
          </cell>
          <cell r="D9">
            <v>7054.2744700000003</v>
          </cell>
          <cell r="E9">
            <v>-7203.9810600000001</v>
          </cell>
          <cell r="F9">
            <v>97338.74626</v>
          </cell>
        </row>
        <row r="10">
          <cell r="B10" t="str">
            <v xml:space="preserve">      44232110 - Transporte Electricidade - Subestações Novas</v>
          </cell>
          <cell r="C10">
            <v>42610.952640000003</v>
          </cell>
          <cell r="D10">
            <v>3327.4045599999999</v>
          </cell>
          <cell r="F10">
            <v>45938.357199999999</v>
          </cell>
        </row>
        <row r="11">
          <cell r="B11" t="str">
            <v xml:space="preserve">      44232120 - Transporte Electricidade - Ampliação Subestações</v>
          </cell>
          <cell r="C11">
            <v>47015.776859999998</v>
          </cell>
          <cell r="D11">
            <v>2755.30521</v>
          </cell>
          <cell r="E11">
            <v>-6617.8292499999998</v>
          </cell>
          <cell r="F11">
            <v>43153.252820000002</v>
          </cell>
        </row>
        <row r="12">
          <cell r="B12" t="str">
            <v xml:space="preserve">      44232130 - Transporte Electricidade - Remodelação Subestações</v>
          </cell>
          <cell r="C12">
            <v>4956.5598900000005</v>
          </cell>
          <cell r="D12">
            <v>293.58260000000001</v>
          </cell>
          <cell r="F12">
            <v>5250.1424900000002</v>
          </cell>
        </row>
        <row r="13">
          <cell r="B13" t="str">
            <v xml:space="preserve">      44232180 - Transporte Electricidade-Bateria de Condensadores</v>
          </cell>
          <cell r="C13">
            <v>2905.1634600000002</v>
          </cell>
          <cell r="D13">
            <v>677.98209999999995</v>
          </cell>
          <cell r="E13">
            <v>-586.15180999999995</v>
          </cell>
          <cell r="F13">
            <v>2996.9937500000001</v>
          </cell>
        </row>
        <row r="14">
          <cell r="B14" t="str">
            <v>Linhas</v>
          </cell>
          <cell r="C14">
            <v>56923.151109999999</v>
          </cell>
          <cell r="D14">
            <v>9836.9817700000003</v>
          </cell>
          <cell r="E14">
            <v>-5717.9674400000004</v>
          </cell>
          <cell r="F14">
            <v>61042.165439999997</v>
          </cell>
        </row>
        <row r="15">
          <cell r="B15" t="str">
            <v xml:space="preserve">      44232210 - Transporte Electricidade - Linhas 150kv</v>
          </cell>
          <cell r="C15">
            <v>7042.6048099999998</v>
          </cell>
          <cell r="D15">
            <v>1625.14366</v>
          </cell>
          <cell r="E15">
            <v>-3889.2037399999999</v>
          </cell>
          <cell r="F15">
            <v>4778.5447299999996</v>
          </cell>
        </row>
        <row r="16">
          <cell r="B16" t="str">
            <v xml:space="preserve">      44232220 - Transporte Electricidade - Linhas 220Kv</v>
          </cell>
          <cell r="C16">
            <v>23688.867389999999</v>
          </cell>
          <cell r="D16">
            <v>3303.0439099999999</v>
          </cell>
          <cell r="E16">
            <v>-3.456</v>
          </cell>
          <cell r="F16">
            <v>26988.455300000001</v>
          </cell>
        </row>
        <row r="17">
          <cell r="B17" t="str">
            <v xml:space="preserve">      44232230 - Transporte Electricidade - Linhas 400KV</v>
          </cell>
          <cell r="C17">
            <v>22754.126380000002</v>
          </cell>
          <cell r="D17">
            <v>3422.7092600000001</v>
          </cell>
          <cell r="E17">
            <v>-27.905899999999999</v>
          </cell>
          <cell r="F17">
            <v>26148.92974</v>
          </cell>
        </row>
        <row r="18">
          <cell r="B18" t="str">
            <v xml:space="preserve">      44238130 - Telecomunicações-Segurança - Fibra Óptica</v>
          </cell>
          <cell r="C18">
            <v>2647.3955599999999</v>
          </cell>
          <cell r="D18">
            <v>1130.32041</v>
          </cell>
          <cell r="E18">
            <v>-1797.4018000000001</v>
          </cell>
          <cell r="F18">
            <v>1980.3141700000001</v>
          </cell>
        </row>
        <row r="19">
          <cell r="B19" t="str">
            <v xml:space="preserve">      44238230 - Telecomunicações Não Reguladas no Sist.Eléctrico (Linhas)</v>
          </cell>
          <cell r="C19">
            <v>790.15697</v>
          </cell>
          <cell r="D19">
            <v>355.76452999999998</v>
          </cell>
          <cell r="F19">
            <v>1145.9214999999999</v>
          </cell>
        </row>
        <row r="20">
          <cell r="B20" t="str">
            <v>Gestão do sistema</v>
          </cell>
          <cell r="C20">
            <v>56.249899999999997</v>
          </cell>
          <cell r="D20">
            <v>0.15426000000000201</v>
          </cell>
          <cell r="F20">
            <v>56.404159999999997</v>
          </cell>
        </row>
        <row r="21">
          <cell r="B21" t="str">
            <v xml:space="preserve">      44232310 - Transporte Electricidade - Gestor Sistema</v>
          </cell>
          <cell r="C21">
            <v>56.249899999999997</v>
          </cell>
          <cell r="D21">
            <v>0.15426000000000201</v>
          </cell>
          <cell r="F21">
            <v>56.404159999999997</v>
          </cell>
        </row>
        <row r="22">
          <cell r="B22" t="str">
            <v>Equipamento acessório</v>
          </cell>
          <cell r="C22">
            <v>2550.2264100000002</v>
          </cell>
          <cell r="D22">
            <v>28.639749999999999</v>
          </cell>
          <cell r="F22">
            <v>2578.86616</v>
          </cell>
        </row>
        <row r="23">
          <cell r="B23" t="str">
            <v xml:space="preserve">      44238110 - Telecomunicações-Segurança - Comutação Telefónica</v>
          </cell>
          <cell r="C23">
            <v>14.91114</v>
          </cell>
          <cell r="D23">
            <v>26.075379999999999</v>
          </cell>
          <cell r="F23">
            <v>40.986519999999999</v>
          </cell>
        </row>
        <row r="24">
          <cell r="B24" t="str">
            <v xml:space="preserve">      44238120 - Telecomunicações-Segurança - transmissão de dados</v>
          </cell>
          <cell r="C24">
            <v>2381.7324899999999</v>
          </cell>
          <cell r="D24">
            <v>2.1431900000000002</v>
          </cell>
          <cell r="F24">
            <v>2383.8756800000001</v>
          </cell>
        </row>
        <row r="25">
          <cell r="B25" t="str">
            <v xml:space="preserve">      44238140 - Telecomunicações - Segurança-Sist. de Alimentação</v>
          </cell>
          <cell r="C25">
            <v>153.58278000000001</v>
          </cell>
          <cell r="D25">
            <v>0.42118000000001798</v>
          </cell>
          <cell r="F25">
            <v>154.00396000000001</v>
          </cell>
        </row>
        <row r="26">
          <cell r="B26" t="str">
            <v>Sistemas informáticos</v>
          </cell>
          <cell r="C26">
            <v>474.09492999999998</v>
          </cell>
          <cell r="D26">
            <v>8.7683</v>
          </cell>
          <cell r="F26">
            <v>482.86322999999999</v>
          </cell>
        </row>
        <row r="27">
          <cell r="B27" t="str">
            <v xml:space="preserve">      44261100 - Equip Informático Próprio - Equipamento central</v>
          </cell>
          <cell r="C27">
            <v>474.09492999999998</v>
          </cell>
          <cell r="D27">
            <v>8.7683</v>
          </cell>
          <cell r="F27">
            <v>482.86322999999999</v>
          </cell>
        </row>
        <row r="28">
          <cell r="B28" t="str">
            <v>TOTAL  GLOBAL</v>
          </cell>
          <cell r="C28">
            <v>157755.13514999999</v>
          </cell>
          <cell r="D28">
            <v>16929.52291</v>
          </cell>
          <cell r="E28">
            <v>-12928.06731</v>
          </cell>
          <cell r="F28">
            <v>161756.59075</v>
          </cell>
        </row>
      </sheetData>
      <sheetData sheetId="5">
        <row r="2">
          <cell r="B2" t="str">
            <v>IMOBILIZADO  EM CURSO</v>
          </cell>
        </row>
        <row r="3">
          <cell r="B3" t="str">
            <v>Período: 2006-01 até 2006-08</v>
          </cell>
        </row>
        <row r="4">
          <cell r="F4" t="str">
            <v>(Un: mil euros)</v>
          </cell>
        </row>
        <row r="5">
          <cell r="C5" t="str">
            <v xml:space="preserve">Situação em </v>
          </cell>
          <cell r="D5" t="str">
            <v>Investimento</v>
          </cell>
          <cell r="E5" t="str">
            <v>Transfer. p/</v>
          </cell>
          <cell r="F5" t="str">
            <v>Situação em</v>
          </cell>
        </row>
        <row r="6">
          <cell r="B6" t="str">
            <v>Classes do imobilizado</v>
          </cell>
          <cell r="C6" t="str">
            <v>2005-12-31</v>
          </cell>
          <cell r="D6" t="str">
            <v>realizado</v>
          </cell>
          <cell r="E6" t="str">
            <v>exploração</v>
          </cell>
          <cell r="F6" t="str">
            <v>2006-08-31</v>
          </cell>
        </row>
        <row r="7">
          <cell r="B7" t="str">
            <v>Edifícios e Outras Construções</v>
          </cell>
          <cell r="C7">
            <v>247.41905</v>
          </cell>
          <cell r="D7">
            <v>16.245259999999998</v>
          </cell>
          <cell r="E7">
            <v>-6.1188099999999999</v>
          </cell>
          <cell r="F7">
            <v>257.5455</v>
          </cell>
        </row>
        <row r="8">
          <cell r="B8" t="str">
            <v xml:space="preserve">      44220000 - Edifíc. out. constr.</v>
          </cell>
          <cell r="C8">
            <v>247.41905</v>
          </cell>
          <cell r="D8">
            <v>16.245259999999998</v>
          </cell>
          <cell r="E8">
            <v>-6.1188099999999999</v>
          </cell>
          <cell r="F8">
            <v>257.5455</v>
          </cell>
        </row>
        <row r="9">
          <cell r="B9" t="str">
            <v>Subestações</v>
          </cell>
          <cell r="C9">
            <v>88883.496629999994</v>
          </cell>
          <cell r="D9">
            <v>58426.709900000002</v>
          </cell>
          <cell r="E9">
            <v>-49971.460270000003</v>
          </cell>
          <cell r="F9">
            <v>97338.74626</v>
          </cell>
        </row>
        <row r="10">
          <cell r="B10" t="str">
            <v xml:space="preserve">      44232110 - Transporte Electricidade - Subestações Novas</v>
          </cell>
          <cell r="C10">
            <v>27088.471949999999</v>
          </cell>
          <cell r="D10">
            <v>28877.45552</v>
          </cell>
          <cell r="E10">
            <v>-10027.57027</v>
          </cell>
          <cell r="F10">
            <v>45938.357199999999</v>
          </cell>
        </row>
        <row r="11">
          <cell r="B11" t="str">
            <v xml:space="preserve">      44232120 - Transporte Electricidade - Ampliação Subestações</v>
          </cell>
          <cell r="C11">
            <v>55015.221969999999</v>
          </cell>
          <cell r="D11">
            <v>25462.385200000001</v>
          </cell>
          <cell r="E11">
            <v>-37324.354350000001</v>
          </cell>
          <cell r="F11">
            <v>43153.252820000002</v>
          </cell>
        </row>
        <row r="12">
          <cell r="B12" t="str">
            <v xml:space="preserve">      44232130 - Transporte Electricidade - Remodelação Subestações</v>
          </cell>
          <cell r="C12">
            <v>3568.43226</v>
          </cell>
          <cell r="D12">
            <v>1681.7102299999999</v>
          </cell>
          <cell r="F12">
            <v>5250.1424900000002</v>
          </cell>
        </row>
        <row r="13">
          <cell r="B13" t="str">
            <v xml:space="preserve">      44232180 - Transporte Electricidade-Bateria de Condensadores</v>
          </cell>
          <cell r="C13">
            <v>3211.3704499999999</v>
          </cell>
          <cell r="D13">
            <v>2405.15895</v>
          </cell>
          <cell r="E13">
            <v>-2619.5356499999998</v>
          </cell>
          <cell r="F13">
            <v>2996.9937500000001</v>
          </cell>
        </row>
        <row r="14">
          <cell r="B14" t="str">
            <v>Linhas</v>
          </cell>
          <cell r="C14">
            <v>29338.51108</v>
          </cell>
          <cell r="D14">
            <v>64905.63162</v>
          </cell>
          <cell r="E14">
            <v>-33201.97726</v>
          </cell>
          <cell r="F14">
            <v>61042.165439999997</v>
          </cell>
        </row>
        <row r="15">
          <cell r="B15" t="str">
            <v xml:space="preserve">      44232210 - Transporte Electricidade - Linhas 150kv</v>
          </cell>
          <cell r="C15">
            <v>13937.780220000001</v>
          </cell>
          <cell r="D15">
            <v>17308.18506</v>
          </cell>
          <cell r="E15">
            <v>-26467.420549999999</v>
          </cell>
          <cell r="F15">
            <v>4778.5447299999996</v>
          </cell>
        </row>
        <row r="16">
          <cell r="B16" t="str">
            <v xml:space="preserve">      44232220 - Transporte Electricidade - Linhas 220Kv</v>
          </cell>
          <cell r="C16">
            <v>6639.3479299999999</v>
          </cell>
          <cell r="D16">
            <v>22043.783800000001</v>
          </cell>
          <cell r="E16">
            <v>-1694.67643</v>
          </cell>
          <cell r="F16">
            <v>26988.455300000001</v>
          </cell>
        </row>
        <row r="17">
          <cell r="B17" t="str">
            <v xml:space="preserve">      44232230 - Transporte Electricidade - Linhas 400KV</v>
          </cell>
          <cell r="C17">
            <v>6846.9622200000003</v>
          </cell>
          <cell r="D17">
            <v>21138.71081</v>
          </cell>
          <cell r="E17">
            <v>-1836.7432899999999</v>
          </cell>
          <cell r="F17">
            <v>26148.92974</v>
          </cell>
        </row>
        <row r="18">
          <cell r="B18" t="str">
            <v xml:space="preserve">      44232270 - Transporte Electricidade - Ramais 150KV</v>
          </cell>
          <cell r="C18">
            <v>10.375</v>
          </cell>
          <cell r="D18">
            <v>38.150590000000001</v>
          </cell>
          <cell r="E18">
            <v>-48.525590000000001</v>
          </cell>
        </row>
        <row r="19">
          <cell r="B19" t="str">
            <v xml:space="preserve">      44238130 - Telecomunicações-Segurança - Fibra Óptica</v>
          </cell>
          <cell r="C19">
            <v>1013.7762300000001</v>
          </cell>
          <cell r="D19">
            <v>2981.3661299999999</v>
          </cell>
          <cell r="E19">
            <v>-2014.8281899999999</v>
          </cell>
          <cell r="F19">
            <v>1980.3141700000001</v>
          </cell>
        </row>
        <row r="20">
          <cell r="B20" t="str">
            <v xml:space="preserve">      44238230 - Telecomunicações Não Reguladas no Sist.Eléctrico (Linhas)</v>
          </cell>
          <cell r="C20">
            <v>890.26948000000004</v>
          </cell>
          <cell r="D20">
            <v>1395.43523</v>
          </cell>
          <cell r="E20">
            <v>-1139.7832100000001</v>
          </cell>
          <cell r="F20">
            <v>1145.9214999999999</v>
          </cell>
        </row>
        <row r="21">
          <cell r="B21" t="str">
            <v>Gestão do sistema</v>
          </cell>
          <cell r="C21">
            <v>46.660049999999998</v>
          </cell>
          <cell r="D21">
            <v>56.992829999999998</v>
          </cell>
          <cell r="E21">
            <v>-47.248719999999999</v>
          </cell>
          <cell r="F21">
            <v>56.404159999999997</v>
          </cell>
        </row>
        <row r="22">
          <cell r="B22" t="str">
            <v xml:space="preserve">      44232310 - Transporte Electricidade - Gestor Sistema</v>
          </cell>
          <cell r="D22">
            <v>56.404159999999997</v>
          </cell>
          <cell r="F22">
            <v>56.404159999999997</v>
          </cell>
        </row>
        <row r="23">
          <cell r="B23" t="str">
            <v xml:space="preserve">      44232520 - Transporte Electricidade - Cont.Medida-Fact.Prod.</v>
          </cell>
          <cell r="C23">
            <v>46.660049999999998</v>
          </cell>
          <cell r="D23">
            <v>0.58866999999999803</v>
          </cell>
          <cell r="E23">
            <v>-47.248719999999999</v>
          </cell>
        </row>
        <row r="24">
          <cell r="B24" t="str">
            <v>Equipamento acessório</v>
          </cell>
          <cell r="C24">
            <v>894.90201999999999</v>
          </cell>
          <cell r="D24">
            <v>2170.3753299999998</v>
          </cell>
          <cell r="E24">
            <v>-486.41118999999998</v>
          </cell>
          <cell r="F24">
            <v>2578.86616</v>
          </cell>
        </row>
        <row r="25">
          <cell r="B25" t="str">
            <v xml:space="preserve">      44238110 - Telecomunicações-Segurança - Comutação Telefónica</v>
          </cell>
          <cell r="C25">
            <v>12.092370000000001</v>
          </cell>
          <cell r="D25">
            <v>134.79814999999999</v>
          </cell>
          <cell r="E25">
            <v>-105.904</v>
          </cell>
          <cell r="F25">
            <v>40.986519999999999</v>
          </cell>
        </row>
        <row r="26">
          <cell r="B26" t="str">
            <v xml:space="preserve">      44238120 - Telecomunicações-Segurança - transmissão de dados</v>
          </cell>
          <cell r="C26">
            <v>882.80965000000003</v>
          </cell>
          <cell r="D26">
            <v>1881.57322</v>
          </cell>
          <cell r="E26">
            <v>-380.50718999999998</v>
          </cell>
          <cell r="F26">
            <v>2383.8756800000001</v>
          </cell>
        </row>
        <row r="27">
          <cell r="B27" t="str">
            <v xml:space="preserve">      44238140 - Telecomunicações - Segurança-Sist. de Alimentação</v>
          </cell>
          <cell r="D27">
            <v>154.00396000000001</v>
          </cell>
          <cell r="F27">
            <v>154.00396000000001</v>
          </cell>
        </row>
        <row r="28">
          <cell r="B28" t="str">
            <v>Sistemas informáticos</v>
          </cell>
          <cell r="C28">
            <v>48.917430000000003</v>
          </cell>
          <cell r="D28">
            <v>489.97800000000001</v>
          </cell>
          <cell r="E28">
            <v>-56.032200000000003</v>
          </cell>
          <cell r="F28">
            <v>482.86322999999999</v>
          </cell>
        </row>
        <row r="29">
          <cell r="B29" t="str">
            <v xml:space="preserve">      44261100 - Equip Informático Próprio - Equipamento central</v>
          </cell>
          <cell r="C29">
            <v>48.917430000000003</v>
          </cell>
          <cell r="D29">
            <v>489.97800000000001</v>
          </cell>
          <cell r="E29">
            <v>-56.032200000000003</v>
          </cell>
          <cell r="F29">
            <v>482.86322999999999</v>
          </cell>
        </row>
        <row r="30">
          <cell r="B30" t="str">
            <v>TOTAL  GLOBAL</v>
          </cell>
          <cell r="C30">
            <v>119459.90626</v>
          </cell>
          <cell r="D30">
            <v>126065.93294</v>
          </cell>
          <cell r="E30">
            <v>-83769.248449999999</v>
          </cell>
          <cell r="F30">
            <v>161756.59075</v>
          </cell>
        </row>
      </sheetData>
      <sheetData sheetId="6">
        <row r="2">
          <cell r="B2" t="str">
            <v xml:space="preserve">IMOBILIZADO  EM  CURSO  POR  OBRA  </v>
          </cell>
        </row>
        <row r="3">
          <cell r="B3" t="str">
            <v>Período: 2006-01 até 2006-08</v>
          </cell>
        </row>
        <row r="4">
          <cell r="C4" t="str">
            <v>Divisão</v>
          </cell>
          <cell r="G4" t="str">
            <v>(Un: mil euros)</v>
          </cell>
        </row>
        <row r="5">
          <cell r="D5" t="str">
            <v xml:space="preserve">Situação em </v>
          </cell>
          <cell r="E5" t="str">
            <v>Investimento</v>
          </cell>
          <cell r="F5" t="str">
            <v>Transfer. p/</v>
          </cell>
          <cell r="G5" t="str">
            <v>Situação em</v>
          </cell>
        </row>
        <row r="6">
          <cell r="B6" t="str">
            <v>Classes do imobilizado  /  Obra</v>
          </cell>
          <cell r="D6" t="str">
            <v>2005-12-31</v>
          </cell>
          <cell r="E6" t="str">
            <v>realizado</v>
          </cell>
          <cell r="F6" t="str">
            <v>exploração</v>
          </cell>
          <cell r="G6" t="str">
            <v>2006-08-31</v>
          </cell>
        </row>
        <row r="7">
          <cell r="B7" t="str">
            <v>Edifícios e Outras Construções</v>
          </cell>
          <cell r="D7">
            <v>247.41905</v>
          </cell>
          <cell r="E7">
            <v>16.245259999999998</v>
          </cell>
          <cell r="F7">
            <v>-6.1188099999999999</v>
          </cell>
          <cell r="G7">
            <v>257.5455</v>
          </cell>
        </row>
        <row r="8">
          <cell r="B8" t="str">
            <v xml:space="preserve">      44220000 - Edifíc. out. constr.</v>
          </cell>
          <cell r="D8">
            <v>247.41905</v>
          </cell>
          <cell r="E8">
            <v>16.245259999999998</v>
          </cell>
          <cell r="F8">
            <v>-6.1188099999999999</v>
          </cell>
          <cell r="G8">
            <v>257.5455</v>
          </cell>
        </row>
        <row r="9">
          <cell r="B9" t="str">
            <v xml:space="preserve">         EDF-2002-0002 - VERMOIM-Remodelação 4º piso do edifício</v>
          </cell>
          <cell r="C9" t="str">
            <v>EX</v>
          </cell>
          <cell r="D9">
            <v>192.85650999999999</v>
          </cell>
          <cell r="E9">
            <v>15.247310000000001</v>
          </cell>
          <cell r="G9">
            <v>208.10382000000001</v>
          </cell>
        </row>
        <row r="10">
          <cell r="B10" t="str">
            <v xml:space="preserve">         EDF-2002-0003 - VERMOIM - Subst. Portão Armazém Linhas</v>
          </cell>
          <cell r="C10" t="str">
            <v>EX</v>
          </cell>
          <cell r="D10">
            <v>6.1188099999999999</v>
          </cell>
          <cell r="F10">
            <v>-6.1188099999999999</v>
          </cell>
        </row>
        <row r="11">
          <cell r="B11" t="str">
            <v xml:space="preserve">         EDF-2005-0002 - SSV - Obras no edificio E</v>
          </cell>
          <cell r="C11" t="str">
            <v>EX</v>
          </cell>
          <cell r="D11">
            <v>48.443730000000002</v>
          </cell>
          <cell r="E11">
            <v>0.99794999999999701</v>
          </cell>
          <cell r="G11">
            <v>49.441679999999998</v>
          </cell>
        </row>
        <row r="12">
          <cell r="B12" t="str">
            <v>Subestações</v>
          </cell>
          <cell r="D12">
            <v>88883.496629999994</v>
          </cell>
          <cell r="E12">
            <v>58426.709900000002</v>
          </cell>
          <cell r="F12">
            <v>-49971.460270000003</v>
          </cell>
          <cell r="G12">
            <v>97338.74626</v>
          </cell>
        </row>
        <row r="13">
          <cell r="B13" t="str">
            <v xml:space="preserve">      44232110 - Transporte Electricidade - Subestações Novas</v>
          </cell>
          <cell r="D13">
            <v>27088.471949999999</v>
          </cell>
          <cell r="E13">
            <v>28877.45552</v>
          </cell>
          <cell r="F13">
            <v>-10027.57027</v>
          </cell>
          <cell r="G13">
            <v>45938.357199999999</v>
          </cell>
        </row>
        <row r="14">
          <cell r="B14" t="str">
            <v xml:space="preserve">         SUB-2002-0007 - SPI - Instalação Inicial</v>
          </cell>
          <cell r="C14" t="str">
            <v>EQ</v>
          </cell>
          <cell r="D14">
            <v>3904.7866600000002</v>
          </cell>
          <cell r="E14">
            <v>6953.2388499999997</v>
          </cell>
          <cell r="G14">
            <v>10858.025509999999</v>
          </cell>
        </row>
        <row r="15">
          <cell r="B15" t="str">
            <v xml:space="preserve">         SUB-2002-0008 - SPO - 400/150/60kV - Instalação Inicial</v>
          </cell>
          <cell r="C15" t="str">
            <v>EQ</v>
          </cell>
          <cell r="D15">
            <v>5338.3843900000002</v>
          </cell>
          <cell r="E15">
            <v>8925.4836099999993</v>
          </cell>
          <cell r="G15">
            <v>14263.868</v>
          </cell>
        </row>
        <row r="16">
          <cell r="B16" t="str">
            <v xml:space="preserve">         SUB-2002-0010 - SNL - INSTALAÇÃO INICIAL</v>
          </cell>
          <cell r="C16" t="str">
            <v>EQ</v>
          </cell>
          <cell r="D16">
            <v>2168.7441100000001</v>
          </cell>
          <cell r="E16">
            <v>2480.3956800000001</v>
          </cell>
          <cell r="G16">
            <v>4649.1397900000002</v>
          </cell>
        </row>
        <row r="17">
          <cell r="B17" t="str">
            <v xml:space="preserve">         SUB-2002-0011 - STI - 150/60kV - INSTALAÇÃO INICIAL</v>
          </cell>
          <cell r="C17" t="str">
            <v>EQ</v>
          </cell>
          <cell r="D17">
            <v>2567.5402600000002</v>
          </cell>
          <cell r="E17">
            <v>198.22649000000001</v>
          </cell>
          <cell r="G17">
            <v>2765.7667499999998</v>
          </cell>
        </row>
        <row r="18">
          <cell r="B18" t="str">
            <v xml:space="preserve">         SUB-2002-0012 - SCC- INSTALAÇÃO INICIAL</v>
          </cell>
          <cell r="C18" t="str">
            <v>EQ</v>
          </cell>
          <cell r="D18">
            <v>1207.10754</v>
          </cell>
          <cell r="E18">
            <v>3338.4604399999998</v>
          </cell>
          <cell r="G18">
            <v>4545.5679799999998</v>
          </cell>
        </row>
        <row r="19">
          <cell r="B19" t="str">
            <v xml:space="preserve">         SUB-2002-0013 - SDL- INSTALAÇÃO INICIAL</v>
          </cell>
          <cell r="C19" t="str">
            <v>EQ</v>
          </cell>
          <cell r="D19">
            <v>2743.6175499999999</v>
          </cell>
          <cell r="E19">
            <v>4310.9934800000001</v>
          </cell>
          <cell r="G19">
            <v>7054.61103</v>
          </cell>
        </row>
        <row r="20">
          <cell r="B20" t="str">
            <v xml:space="preserve">         SUB-2002-0014 - SDI - ATR 400/220kV + 2PN 400kV</v>
          </cell>
          <cell r="C20" t="str">
            <v>EQ</v>
          </cell>
          <cell r="D20">
            <v>28.445709999999998</v>
          </cell>
          <cell r="E20">
            <v>0.58597999999999995</v>
          </cell>
          <cell r="G20">
            <v>29.031690000000001</v>
          </cell>
        </row>
        <row r="21">
          <cell r="B21" t="str">
            <v xml:space="preserve">         SUB-2002-0015 - SDI - Inst. Inicial - PC 220kV+8PN220kV</v>
          </cell>
          <cell r="C21" t="str">
            <v>EQ</v>
          </cell>
          <cell r="D21">
            <v>30.842379999999999</v>
          </cell>
          <cell r="E21">
            <v>2.0627499999999999</v>
          </cell>
          <cell r="G21">
            <v>32.90513</v>
          </cell>
        </row>
        <row r="22">
          <cell r="B22" t="str">
            <v xml:space="preserve">         SUB-2002-0016 - SAV - 400/60kV - INSTALAÇÃO  INICIAL</v>
          </cell>
          <cell r="C22" t="str">
            <v>EQ</v>
          </cell>
          <cell r="D22">
            <v>73.219859999999997</v>
          </cell>
          <cell r="E22">
            <v>375.37067999999999</v>
          </cell>
          <cell r="G22">
            <v>448.59053999999998</v>
          </cell>
        </row>
        <row r="23">
          <cell r="B23" t="str">
            <v xml:space="preserve">         SUB-2002-0017 - SVA - 220/60kV - INSTALAÇÃO INICIAL</v>
          </cell>
          <cell r="C23" t="str">
            <v>EQ</v>
          </cell>
          <cell r="D23">
            <v>55.237070000000003</v>
          </cell>
          <cell r="E23">
            <v>331.02228000000002</v>
          </cell>
          <cell r="G23">
            <v>386.25934999999998</v>
          </cell>
        </row>
        <row r="24">
          <cell r="B24" t="str">
            <v xml:space="preserve">         SUB-2002-0018 - SBA - INSTALAÇÃO INICIAL</v>
          </cell>
          <cell r="C24" t="str">
            <v>EQ</v>
          </cell>
          <cell r="D24">
            <v>8792.2797499999997</v>
          </cell>
          <cell r="E24">
            <v>1251.7945</v>
          </cell>
          <cell r="F24">
            <v>-10027.57027</v>
          </cell>
          <cell r="G24">
            <v>16.503979999999999</v>
          </cell>
        </row>
        <row r="25">
          <cell r="B25" t="str">
            <v xml:space="preserve">         SUB-2002-0019 - SCVB-INST. INICIAL+2PN 220kV+1PN60kV</v>
          </cell>
          <cell r="C25" t="str">
            <v>EQ</v>
          </cell>
          <cell r="D25">
            <v>9.0997299999999992</v>
          </cell>
          <cell r="E25">
            <v>0.187450000000001</v>
          </cell>
          <cell r="G25">
            <v>9.2871799999999993</v>
          </cell>
        </row>
        <row r="26">
          <cell r="B26" t="str">
            <v xml:space="preserve">         SUB-2002-0020 - SFD - 150/60kV - INSTALAÇÃO INICIAL</v>
          </cell>
          <cell r="C26" t="str">
            <v>EQ</v>
          </cell>
          <cell r="D26">
            <v>48.717010000000002</v>
          </cell>
          <cell r="E26">
            <v>248.19288</v>
          </cell>
          <cell r="G26">
            <v>296.90989000000002</v>
          </cell>
        </row>
        <row r="27">
          <cell r="B27" t="str">
            <v xml:space="preserve">         SUB-2002-0021 - SEZ - 220/60kV - INSTALAÇÃO  INICIAL</v>
          </cell>
          <cell r="C27" t="str">
            <v>EQ</v>
          </cell>
          <cell r="E27">
            <v>19.957850000000001</v>
          </cell>
          <cell r="G27">
            <v>19.957850000000001</v>
          </cell>
        </row>
        <row r="28">
          <cell r="B28" t="str">
            <v xml:space="preserve">         SUB-2002-0022 - SOM - 220/60kV - INSTALAÇÃO INICIAL</v>
          </cell>
          <cell r="C28" t="str">
            <v>EQ</v>
          </cell>
          <cell r="D28">
            <v>8.0663300000000007</v>
          </cell>
          <cell r="E28">
            <v>279.57168000000001</v>
          </cell>
          <cell r="G28">
            <v>287.63801000000001</v>
          </cell>
        </row>
        <row r="29">
          <cell r="B29" t="str">
            <v xml:space="preserve">         SUB-2002-0023 - SCE - 220/60kV - INSTALAÇÃO INICIAL</v>
          </cell>
          <cell r="C29" t="str">
            <v>EQ</v>
          </cell>
          <cell r="D29">
            <v>52.432299999999998</v>
          </cell>
          <cell r="E29">
            <v>90.287459999999996</v>
          </cell>
          <cell r="G29">
            <v>142.71976000000001</v>
          </cell>
        </row>
        <row r="30">
          <cell r="B30" t="str">
            <v xml:space="preserve">         SUB-2002-0024 - SVGB - 400/220kV - INSTALAÇÃO  INICIAL</v>
          </cell>
          <cell r="C30" t="str">
            <v>EQ</v>
          </cell>
          <cell r="E30">
            <v>23.371089999999999</v>
          </cell>
          <cell r="G30">
            <v>23.371089999999999</v>
          </cell>
        </row>
        <row r="31">
          <cell r="B31" t="str">
            <v xml:space="preserve">         SUB-2003-0002 - SZJ  220/60kV - Instalação Inicial</v>
          </cell>
          <cell r="C31" t="str">
            <v>EQ</v>
          </cell>
          <cell r="D31">
            <v>11.103540000000001</v>
          </cell>
          <cell r="E31">
            <v>33.450859999999999</v>
          </cell>
          <cell r="G31">
            <v>44.554400000000001</v>
          </cell>
        </row>
        <row r="32">
          <cell r="B32" t="str">
            <v xml:space="preserve">         SUB-2003-0003 - SLM - 400(150)/60kV - Instalação Inicial</v>
          </cell>
          <cell r="C32" t="str">
            <v>EQ</v>
          </cell>
          <cell r="D32">
            <v>17.232150000000001</v>
          </cell>
          <cell r="E32">
            <v>14.15021</v>
          </cell>
          <cell r="G32">
            <v>31.382359999999998</v>
          </cell>
        </row>
        <row r="33">
          <cell r="B33" t="str">
            <v xml:space="preserve">         SUB-2003-0008 - SSA  400/150/60kV - Instalação Inicial</v>
          </cell>
          <cell r="C33" t="str">
            <v>EQ</v>
          </cell>
          <cell r="D33">
            <v>31.61561</v>
          </cell>
          <cell r="E33">
            <v>0.65129999999999899</v>
          </cell>
          <cell r="G33">
            <v>32.266910000000003</v>
          </cell>
        </row>
        <row r="34">
          <cell r="B34" t="str">
            <v xml:space="preserve">      44232120 - Transporte Electricidade - Ampliação Subestações</v>
          </cell>
          <cell r="D34">
            <v>55015.221969999999</v>
          </cell>
          <cell r="E34">
            <v>25462.385200000001</v>
          </cell>
          <cell r="F34">
            <v>-37324.354350000001</v>
          </cell>
          <cell r="G34">
            <v>43153.252820000002</v>
          </cell>
        </row>
        <row r="35">
          <cell r="B35" t="str">
            <v xml:space="preserve">         ACP-2002-0002 - SED-INSTALAÇAO DE PB E FD 150kV</v>
          </cell>
          <cell r="C35" t="str">
            <v>EQ</v>
          </cell>
          <cell r="D35">
            <v>289.83965000000001</v>
          </cell>
          <cell r="E35">
            <v>5.9707399999999904</v>
          </cell>
          <cell r="G35">
            <v>295.81038999999998</v>
          </cell>
        </row>
        <row r="36">
          <cell r="B36" t="str">
            <v xml:space="preserve">         ACP-2002-0019 - SPM- REMOD. TOTAL S.C.CONTROLO + PROT</v>
          </cell>
          <cell r="C36" t="str">
            <v>EQ</v>
          </cell>
          <cell r="D36">
            <v>1583.5441699999999</v>
          </cell>
          <cell r="E36">
            <v>409.91869000000003</v>
          </cell>
          <cell r="G36">
            <v>1993.4628600000001</v>
          </cell>
        </row>
        <row r="37">
          <cell r="B37" t="str">
            <v xml:space="preserve">         ACP-2005-0001 - SRM - Remod. Sist. Com. Contr. Prot 60kV</v>
          </cell>
          <cell r="C37" t="str">
            <v>EQ</v>
          </cell>
          <cell r="D37">
            <v>627.08641</v>
          </cell>
          <cell r="E37">
            <v>143.06890000000001</v>
          </cell>
          <cell r="G37">
            <v>770.15530999999999</v>
          </cell>
        </row>
        <row r="38">
          <cell r="B38" t="str">
            <v xml:space="preserve">         ASB-2002-0024 - SCN-PN 60KV-SERZEDO</v>
          </cell>
          <cell r="C38" t="str">
            <v>EQ</v>
          </cell>
          <cell r="D38">
            <v>429.48340999999999</v>
          </cell>
          <cell r="E38">
            <v>229.92750000000001</v>
          </cell>
          <cell r="F38">
            <v>-659.41090999999994</v>
          </cell>
        </row>
        <row r="39">
          <cell r="B39" t="str">
            <v xml:space="preserve">         ASB-2002-0030 - SFR-PN400KV-PEGO+CEDILLO + ATD 400/150</v>
          </cell>
          <cell r="C39" t="str">
            <v>EQ</v>
          </cell>
          <cell r="D39">
            <v>15926.467720000001</v>
          </cell>
          <cell r="E39">
            <v>515.15684000000203</v>
          </cell>
          <cell r="F39">
            <v>-16441.62456</v>
          </cell>
        </row>
        <row r="40">
          <cell r="B40" t="str">
            <v xml:space="preserve">         ASB-2002-0045 - SFA-SUBST.TR 150/60KV-25MVA  P/ 63MVA</v>
          </cell>
          <cell r="C40" t="str">
            <v>EQ</v>
          </cell>
          <cell r="D40">
            <v>1.296</v>
          </cell>
          <cell r="F40">
            <v>-1.296</v>
          </cell>
        </row>
        <row r="41">
          <cell r="B41" t="str">
            <v xml:space="preserve">         ASB-2002-0060 - SFA-2º ATR 400/150kV - 250MVA (de SFR)</v>
          </cell>
          <cell r="C41" t="str">
            <v>EQ</v>
          </cell>
          <cell r="D41">
            <v>9.3236000000000008</v>
          </cell>
          <cell r="E41">
            <v>0.19206999999999999</v>
          </cell>
          <cell r="G41">
            <v>9.5156700000000001</v>
          </cell>
        </row>
        <row r="42">
          <cell r="B42" t="str">
            <v xml:space="preserve">         ASB-2002-0063 - SPR-PN 220kV  ZEZERE</v>
          </cell>
          <cell r="C42" t="str">
            <v>EQ</v>
          </cell>
          <cell r="D42">
            <v>31.144919999999999</v>
          </cell>
          <cell r="E42">
            <v>66.319999999999993</v>
          </cell>
          <cell r="F42">
            <v>-97.464920000000006</v>
          </cell>
        </row>
        <row r="43">
          <cell r="B43" t="str">
            <v xml:space="preserve">         ASB-2002-0064 - SPR-3º TR 220/60kV - 126MVA</v>
          </cell>
          <cell r="C43" t="str">
            <v>EQ</v>
          </cell>
          <cell r="D43">
            <v>8.52074</v>
          </cell>
          <cell r="E43">
            <v>5.8728100000000003</v>
          </cell>
          <cell r="G43">
            <v>14.393549999999999</v>
          </cell>
        </row>
        <row r="44">
          <cell r="B44" t="str">
            <v xml:space="preserve">         ASB-2002-0066 - SVM-PN 220kV  CUSTOIAS</v>
          </cell>
          <cell r="C44" t="str">
            <v>EQ</v>
          </cell>
          <cell r="D44">
            <v>647.23686999999995</v>
          </cell>
          <cell r="E44">
            <v>436.44907999999998</v>
          </cell>
          <cell r="F44">
            <v>-1077.2215699999999</v>
          </cell>
          <cell r="G44">
            <v>6.4643800000000002</v>
          </cell>
        </row>
        <row r="45">
          <cell r="B45" t="str">
            <v xml:space="preserve">         ASB-2002-0070 - SAM-3º TR 400/60kV - 170MVA</v>
          </cell>
          <cell r="C45" t="str">
            <v>EQ</v>
          </cell>
          <cell r="D45">
            <v>8.4621899999999997</v>
          </cell>
          <cell r="E45">
            <v>0.17432</v>
          </cell>
          <cell r="G45">
            <v>8.6365099999999995</v>
          </cell>
        </row>
        <row r="46">
          <cell r="B46" t="str">
            <v xml:space="preserve">         ASB-2002-0071 - SEJ-4º TR 220/60kV-170MVA</v>
          </cell>
          <cell r="C46" t="str">
            <v>EQ</v>
          </cell>
          <cell r="D46">
            <v>8.52074</v>
          </cell>
          <cell r="E46">
            <v>10.55279</v>
          </cell>
          <cell r="G46">
            <v>19.073530000000002</v>
          </cell>
        </row>
        <row r="47">
          <cell r="B47" t="str">
            <v xml:space="preserve">         ASB-2002-0072 - STN-PN 150kV  PORTIMÃO3</v>
          </cell>
          <cell r="C47" t="str">
            <v>EQ</v>
          </cell>
          <cell r="D47">
            <v>75.016180000000006</v>
          </cell>
          <cell r="E47">
            <v>401.85221999999999</v>
          </cell>
          <cell r="G47">
            <v>476.86840000000001</v>
          </cell>
        </row>
        <row r="48">
          <cell r="B48" t="str">
            <v xml:space="preserve">         ASB-2002-0073 - SBL-1º TR 400/60kV 170MVA + 2PN 400kV</v>
          </cell>
          <cell r="C48" t="str">
            <v>EQ</v>
          </cell>
          <cell r="D48">
            <v>10570.423510000001</v>
          </cell>
          <cell r="E48">
            <v>2888.8054499999998</v>
          </cell>
          <cell r="G48">
            <v>13459.22896</v>
          </cell>
        </row>
        <row r="49">
          <cell r="B49" t="str">
            <v xml:space="preserve">         ASB-2002-0074 - SBL-2º TR 400/60kV - 170MVA</v>
          </cell>
          <cell r="C49" t="str">
            <v>EQ</v>
          </cell>
          <cell r="E49">
            <v>6.4338899999999999</v>
          </cell>
          <cell r="G49">
            <v>6.4338899999999999</v>
          </cell>
        </row>
        <row r="50">
          <cell r="B50" t="str">
            <v xml:space="preserve">         ASB-2002-0075 - SFF-2 PN 150kV TRAFARIA 1 e 2</v>
          </cell>
          <cell r="C50" t="str">
            <v>EQ</v>
          </cell>
          <cell r="D50">
            <v>612.57079999999996</v>
          </cell>
          <cell r="E50">
            <v>479.91503999999998</v>
          </cell>
          <cell r="G50">
            <v>1092.4858400000001</v>
          </cell>
        </row>
        <row r="51">
          <cell r="B51" t="str">
            <v xml:space="preserve">         ASB-2002-0077 - SBL - 1PN 400kV PEGO 1</v>
          </cell>
          <cell r="C51" t="str">
            <v>EQ</v>
          </cell>
          <cell r="D51">
            <v>827.28060000000005</v>
          </cell>
          <cell r="E51">
            <v>210.73007000000001</v>
          </cell>
          <cell r="G51">
            <v>1038.0106699999999</v>
          </cell>
        </row>
        <row r="52">
          <cell r="B52" t="str">
            <v xml:space="preserve">         ASB-2002-0079 - SSN-PN 400kV  PORTIMÃO</v>
          </cell>
          <cell r="C52" t="str">
            <v>EQ</v>
          </cell>
          <cell r="D52">
            <v>8.2876700000000003</v>
          </cell>
          <cell r="E52">
            <v>0.170709999999999</v>
          </cell>
          <cell r="G52">
            <v>8.45838</v>
          </cell>
        </row>
        <row r="53">
          <cell r="B53" t="str">
            <v xml:space="preserve">         ASB-2002-0081 - SVG-PN 220kV  VILA P. AGUIAR</v>
          </cell>
          <cell r="C53" t="str">
            <v>EQ</v>
          </cell>
          <cell r="D53">
            <v>6.3193400000000004</v>
          </cell>
          <cell r="E53">
            <v>0.13017999999999999</v>
          </cell>
          <cell r="G53">
            <v>6.4495199999999997</v>
          </cell>
        </row>
        <row r="54">
          <cell r="B54" t="str">
            <v xml:space="preserve">         ASB-2002-0082 - SVG - PN 220kV  BODIOSA</v>
          </cell>
          <cell r="C54" t="str">
            <v>EQ</v>
          </cell>
          <cell r="D54">
            <v>1002.21914</v>
          </cell>
          <cell r="E54">
            <v>188.16236000000001</v>
          </cell>
          <cell r="F54">
            <v>-1190.3815</v>
          </cell>
        </row>
        <row r="55">
          <cell r="B55" t="str">
            <v xml:space="preserve">         ASB-2002-0084 - SRA-PN 60kV  VIZELA</v>
          </cell>
          <cell r="C55" t="str">
            <v>EQ</v>
          </cell>
          <cell r="D55">
            <v>6.6123200000000004</v>
          </cell>
          <cell r="E55">
            <v>61.617249999999999</v>
          </cell>
          <cell r="G55">
            <v>68.229569999999995</v>
          </cell>
        </row>
        <row r="56">
          <cell r="B56" t="str">
            <v xml:space="preserve">         ASB-2002-0086 - SMC-3º TR 220/60kV - 170MVA</v>
          </cell>
          <cell r="C56" t="str">
            <v>EQ</v>
          </cell>
          <cell r="D56">
            <v>4.6618300000000001</v>
          </cell>
          <cell r="E56">
            <v>9.604E-2</v>
          </cell>
          <cell r="G56">
            <v>4.7578699999999996</v>
          </cell>
        </row>
        <row r="57">
          <cell r="B57" t="str">
            <v xml:space="preserve">         ASB-2002-0089 - SFN-2 PN 220kV CARREGADO + CARRICHE</v>
          </cell>
          <cell r="C57" t="str">
            <v>EQ</v>
          </cell>
          <cell r="D57">
            <v>8.0026700000000002</v>
          </cell>
          <cell r="E57">
            <v>0.16485</v>
          </cell>
          <cell r="G57">
            <v>8.1675199999999997</v>
          </cell>
        </row>
        <row r="58">
          <cell r="B58" t="str">
            <v xml:space="preserve">         ASB-2002-0091 - SVI-PN 60kV  S. ROMÃO NEIVA II</v>
          </cell>
          <cell r="C58" t="str">
            <v>EQ</v>
          </cell>
          <cell r="D58">
            <v>5.59415</v>
          </cell>
          <cell r="E58">
            <v>0.11523</v>
          </cell>
          <cell r="G58">
            <v>5.7093800000000003</v>
          </cell>
        </row>
        <row r="59">
          <cell r="B59" t="str">
            <v xml:space="preserve">         ASB-2002-0095 - SCT-PN 220kV  VERMOIM</v>
          </cell>
          <cell r="C59" t="str">
            <v>EQ</v>
          </cell>
          <cell r="D59">
            <v>775.25995</v>
          </cell>
          <cell r="E59">
            <v>225.10777999999999</v>
          </cell>
          <cell r="F59">
            <v>-1000.3677300000001</v>
          </cell>
        </row>
        <row r="60">
          <cell r="B60" t="str">
            <v xml:space="preserve">         ASB-2002-0096 - SCT-3º TR 220/60kV  170MVA</v>
          </cell>
          <cell r="C60" t="str">
            <v>EQ</v>
          </cell>
          <cell r="D60">
            <v>621.19065000000001</v>
          </cell>
          <cell r="E60">
            <v>706.20501999999999</v>
          </cell>
          <cell r="G60">
            <v>1327.3956700000001</v>
          </cell>
        </row>
        <row r="61">
          <cell r="B61" t="str">
            <v xml:space="preserve">         ASB-2002-0097 - SCT-4PN 60kV - CIRCUNVALAÇÃO</v>
          </cell>
          <cell r="C61" t="str">
            <v>EQ</v>
          </cell>
          <cell r="D61">
            <v>31.70064</v>
          </cell>
          <cell r="E61">
            <v>357.20659000000001</v>
          </cell>
          <cell r="G61">
            <v>388.90723000000003</v>
          </cell>
        </row>
        <row r="62">
          <cell r="B62" t="str">
            <v xml:space="preserve">         ASB-2002-0099 - STJ-PN 220KV   FANHÕES</v>
          </cell>
          <cell r="C62" t="str">
            <v>EQ</v>
          </cell>
          <cell r="D62">
            <v>172.00914</v>
          </cell>
          <cell r="E62">
            <v>613.15416000000005</v>
          </cell>
          <cell r="G62">
            <v>785.16330000000005</v>
          </cell>
        </row>
        <row r="63">
          <cell r="B63" t="str">
            <v xml:space="preserve">         ASB-2002-0105 - SSS-3º TR 220/60kV 170MVA</v>
          </cell>
          <cell r="C63" t="str">
            <v>EQ</v>
          </cell>
          <cell r="D63">
            <v>2481.7634699999999</v>
          </cell>
          <cell r="E63">
            <v>1159.55135</v>
          </cell>
          <cell r="F63">
            <v>-3641.3148200000001</v>
          </cell>
        </row>
        <row r="64">
          <cell r="B64" t="str">
            <v xml:space="preserve">         ASB-2002-0108 - STI-2º TR 150/60kV 170MVA</v>
          </cell>
          <cell r="C64" t="str">
            <v>EQ</v>
          </cell>
          <cell r="D64">
            <v>324.24972000000002</v>
          </cell>
          <cell r="E64">
            <v>634.29723000000001</v>
          </cell>
          <cell r="G64">
            <v>958.54695000000004</v>
          </cell>
        </row>
        <row r="65">
          <cell r="B65" t="str">
            <v xml:space="preserve">         ASB-2002-0109 - SCC-ATR 220/150kV 250MVA + 2PN 220KV</v>
          </cell>
          <cell r="C65" t="str">
            <v>EQ</v>
          </cell>
          <cell r="D65">
            <v>1115.4670799999999</v>
          </cell>
          <cell r="E65">
            <v>430.63233000000002</v>
          </cell>
          <cell r="G65">
            <v>1546.09941</v>
          </cell>
        </row>
        <row r="66">
          <cell r="B66" t="str">
            <v xml:space="preserve">         ASB-2002-0110 - STR-2º TR 220/60kV 170MVA</v>
          </cell>
          <cell r="C66" t="str">
            <v>EQ</v>
          </cell>
          <cell r="D66">
            <v>8.52074</v>
          </cell>
          <cell r="E66">
            <v>0.17552000000000001</v>
          </cell>
          <cell r="G66">
            <v>8.6962600000000005</v>
          </cell>
        </row>
        <row r="67">
          <cell r="B67" t="str">
            <v xml:space="preserve">         ASB-2002-0111 - SLV-2º TR 400/60kV 170MVA</v>
          </cell>
          <cell r="C67" t="str">
            <v>EQ</v>
          </cell>
          <cell r="D67">
            <v>6.70411</v>
          </cell>
          <cell r="E67">
            <v>0.13808999999999999</v>
          </cell>
          <cell r="G67">
            <v>6.8422000000000001</v>
          </cell>
        </row>
        <row r="68">
          <cell r="B68" t="str">
            <v xml:space="preserve">         ASB-2002-0114 - SET-PN 60kV  Almancil</v>
          </cell>
          <cell r="C68" t="str">
            <v>EQ</v>
          </cell>
          <cell r="D68">
            <v>60.579340000000002</v>
          </cell>
          <cell r="E68">
            <v>6.3789800000000003</v>
          </cell>
          <cell r="G68">
            <v>66.958320000000001</v>
          </cell>
        </row>
        <row r="69">
          <cell r="B69" t="str">
            <v xml:space="preserve">         ASB-2002-0116 - SFR- ATRF 400/150kV</v>
          </cell>
          <cell r="C69" t="str">
            <v>EQ</v>
          </cell>
          <cell r="D69">
            <v>843.67625999999996</v>
          </cell>
          <cell r="E69">
            <v>657.16948000000002</v>
          </cell>
          <cell r="F69">
            <v>-1500.84574</v>
          </cell>
        </row>
        <row r="70">
          <cell r="B70" t="str">
            <v xml:space="preserve">         ASB-2002-0117 - PCPG - 1PN 400kV  BATALHA 1</v>
          </cell>
          <cell r="C70" t="str">
            <v>EQ</v>
          </cell>
          <cell r="D70">
            <v>1366.23822</v>
          </cell>
          <cell r="E70">
            <v>198.14286000000001</v>
          </cell>
          <cell r="G70">
            <v>1564.3810800000001</v>
          </cell>
        </row>
        <row r="71">
          <cell r="B71" t="str">
            <v xml:space="preserve">         ASB-2002-0118 - SOR-3º TR 150/60kV 170MVA</v>
          </cell>
          <cell r="C71" t="str">
            <v>EQ</v>
          </cell>
          <cell r="D71">
            <v>9.2581600000000002</v>
          </cell>
          <cell r="E71">
            <v>99.866900000000001</v>
          </cell>
          <cell r="G71">
            <v>109.12506</v>
          </cell>
        </row>
        <row r="72">
          <cell r="B72" t="str">
            <v xml:space="preserve">         ASB-2002-0119 - SFE-PN 220kV  CASTELO BRANCO 1 e 2</v>
          </cell>
          <cell r="C72" t="str">
            <v>EQ</v>
          </cell>
          <cell r="D72">
            <v>942.44332999999995</v>
          </cell>
          <cell r="E72">
            <v>409.44099999999997</v>
          </cell>
          <cell r="F72">
            <v>-1351.8843300000001</v>
          </cell>
        </row>
        <row r="75">
          <cell r="B75" t="str">
            <v xml:space="preserve">IMOBILIZADO  EM  CURSO  POR  OBRA  </v>
          </cell>
        </row>
        <row r="76">
          <cell r="B76" t="str">
            <v>Período: 2006-01 até 2006-08</v>
          </cell>
        </row>
        <row r="77">
          <cell r="C77" t="str">
            <v>Divisão</v>
          </cell>
          <cell r="G77" t="str">
            <v>(Un: mil euros)</v>
          </cell>
        </row>
        <row r="78">
          <cell r="D78" t="str">
            <v xml:space="preserve">Situação em </v>
          </cell>
          <cell r="E78" t="str">
            <v>Investimento</v>
          </cell>
          <cell r="F78" t="str">
            <v>Transfer. p/</v>
          </cell>
          <cell r="G78" t="str">
            <v>Situação em</v>
          </cell>
        </row>
        <row r="79">
          <cell r="B79" t="str">
            <v>Classes do imobilizado  /  Obra</v>
          </cell>
          <cell r="D79" t="str">
            <v>2005-12-31</v>
          </cell>
          <cell r="E79" t="str">
            <v>realizado</v>
          </cell>
          <cell r="F79" t="str">
            <v>exploração</v>
          </cell>
          <cell r="G79" t="str">
            <v>2006-08-31</v>
          </cell>
        </row>
        <row r="80">
          <cell r="B80" t="str">
            <v xml:space="preserve">         ASB-2002-0120 - SFE-2º TR 220/60kV 63MVA(SSR)+IB220+IB60</v>
          </cell>
          <cell r="C80" t="str">
            <v>EQ</v>
          </cell>
          <cell r="D80">
            <v>2613.4043900000001</v>
          </cell>
          <cell r="E80">
            <v>739.69806000000005</v>
          </cell>
          <cell r="F80">
            <v>-3353.1024499999999</v>
          </cell>
        </row>
        <row r="81">
          <cell r="B81" t="str">
            <v xml:space="preserve">         ASB-2002-0124 - SSR-2º TR 220/60kV 126MVA</v>
          </cell>
          <cell r="C81" t="str">
            <v>EQ</v>
          </cell>
          <cell r="D81">
            <v>863.77647999999999</v>
          </cell>
          <cell r="E81">
            <v>1023.73982</v>
          </cell>
          <cell r="F81">
            <v>-1887.5163</v>
          </cell>
        </row>
        <row r="82">
          <cell r="B82" t="str">
            <v xml:space="preserve">         ASB-2002-0125 - SCL- AMPLIAÇÃO  DA  INSTALAÇÃO</v>
          </cell>
          <cell r="C82" t="str">
            <v>EQ</v>
          </cell>
          <cell r="D82">
            <v>383.77976999999998</v>
          </cell>
          <cell r="E82">
            <v>1000.91174</v>
          </cell>
          <cell r="G82">
            <v>1384.6915100000001</v>
          </cell>
        </row>
        <row r="83">
          <cell r="B83" t="str">
            <v xml:space="preserve">         ASB-2002-0128 - SDL-2º ATD 400/150kV 450MVA</v>
          </cell>
          <cell r="C83" t="str">
            <v>EQ</v>
          </cell>
          <cell r="E83">
            <v>780.19326000000001</v>
          </cell>
          <cell r="G83">
            <v>780.19326000000001</v>
          </cell>
        </row>
        <row r="84">
          <cell r="B84" t="str">
            <v xml:space="preserve">         ASB-2002-0131 - SPI-PN 220kV  BODIOSA</v>
          </cell>
          <cell r="C84" t="str">
            <v>EQ</v>
          </cell>
          <cell r="D84">
            <v>58.417119999999997</v>
          </cell>
          <cell r="E84">
            <v>112.16968</v>
          </cell>
          <cell r="G84">
            <v>170.58680000000001</v>
          </cell>
        </row>
        <row r="85">
          <cell r="B85" t="str">
            <v xml:space="preserve">         ASB-2002-0138 - SPO-PN 150kV  TUNES3</v>
          </cell>
          <cell r="C85" t="str">
            <v>EQ</v>
          </cell>
          <cell r="D85">
            <v>103.36874</v>
          </cell>
          <cell r="E85">
            <v>159.60539</v>
          </cell>
          <cell r="G85">
            <v>262.97413</v>
          </cell>
        </row>
        <row r="86">
          <cell r="B86" t="str">
            <v xml:space="preserve">         ASB-2002-0139 - SCVB-2º TR 220/60kV 63MVA</v>
          </cell>
          <cell r="C86" t="str">
            <v>EQ</v>
          </cell>
          <cell r="D86">
            <v>9.0997299999999992</v>
          </cell>
          <cell r="E86">
            <v>0.187450000000001</v>
          </cell>
          <cell r="G86">
            <v>9.2871799999999993</v>
          </cell>
        </row>
        <row r="87">
          <cell r="B87" t="str">
            <v xml:space="preserve">         ASB-2002-0143 - SNL- PN 220kV  ESPARIZ</v>
          </cell>
          <cell r="C87" t="str">
            <v>EQ</v>
          </cell>
          <cell r="D87">
            <v>6.3193400000000004</v>
          </cell>
          <cell r="E87">
            <v>0.13017999999999999</v>
          </cell>
          <cell r="G87">
            <v>6.4495199999999997</v>
          </cell>
        </row>
        <row r="88">
          <cell r="B88" t="str">
            <v xml:space="preserve">         ASB-2002-0146 - SSN-PN 150KV- PORTIMÃO2</v>
          </cell>
          <cell r="C88" t="str">
            <v>EQ</v>
          </cell>
          <cell r="D88">
            <v>691.74559999999997</v>
          </cell>
          <cell r="E88">
            <v>196.46633</v>
          </cell>
          <cell r="G88">
            <v>888.21193000000005</v>
          </cell>
        </row>
        <row r="89">
          <cell r="B89" t="str">
            <v xml:space="preserve">         ASB-2002-0147 - SPI - 1º ATF 400/220kV + 2PN 220kV</v>
          </cell>
          <cell r="C89" t="str">
            <v>EQ</v>
          </cell>
          <cell r="D89">
            <v>1273.00576</v>
          </cell>
          <cell r="E89">
            <v>2224.5113000000001</v>
          </cell>
          <cell r="G89">
            <v>3497.5170600000001</v>
          </cell>
        </row>
        <row r="90">
          <cell r="B90" t="str">
            <v xml:space="preserve">         ASB-2002-0148 - PCCD - 150kV - REMODELAÇÃO</v>
          </cell>
          <cell r="C90" t="str">
            <v>EQ</v>
          </cell>
          <cell r="E90">
            <v>10.09947</v>
          </cell>
          <cell r="G90">
            <v>10.09947</v>
          </cell>
        </row>
        <row r="91">
          <cell r="B91" t="str">
            <v xml:space="preserve">         ASB-2002-0156 - SCF-INTERB.  A 60kV+2º BARRAMENTO</v>
          </cell>
          <cell r="C91" t="str">
            <v>EQ</v>
          </cell>
          <cell r="D91">
            <v>290.27372000000003</v>
          </cell>
          <cell r="E91">
            <v>189.82276999999999</v>
          </cell>
          <cell r="F91">
            <v>-444.98755</v>
          </cell>
          <cell r="G91">
            <v>35.108939999999997</v>
          </cell>
        </row>
        <row r="92">
          <cell r="B92" t="str">
            <v xml:space="preserve">         ASB-2002-0160 - SCVB- PN 60kV   SE DE CHAVES</v>
          </cell>
          <cell r="C92" t="str">
            <v>EQ</v>
          </cell>
          <cell r="D92">
            <v>9.0997400000000006</v>
          </cell>
          <cell r="E92">
            <v>0.187450000000001</v>
          </cell>
          <cell r="G92">
            <v>9.2871900000000007</v>
          </cell>
        </row>
        <row r="93">
          <cell r="B93" t="str">
            <v xml:space="preserve">         ASB-2002-0163 - SAM-2º AUTOTRF 400/220kV - 450MVA</v>
          </cell>
          <cell r="C93" t="str">
            <v>EQ</v>
          </cell>
          <cell r="D93">
            <v>8.4621899999999997</v>
          </cell>
          <cell r="E93">
            <v>0.17432</v>
          </cell>
          <cell r="G93">
            <v>8.6365099999999995</v>
          </cell>
        </row>
        <row r="94">
          <cell r="B94" t="str">
            <v xml:space="preserve">         ASB-2002-0168 - SBA-PN 400KV  ( 220kV ) PARAIMO</v>
          </cell>
          <cell r="C94" t="str">
            <v>EQ</v>
          </cell>
          <cell r="D94">
            <v>4.2624500000000003</v>
          </cell>
          <cell r="E94">
            <v>988.55493000000001</v>
          </cell>
          <cell r="G94">
            <v>992.81737999999996</v>
          </cell>
        </row>
        <row r="95">
          <cell r="B95" t="str">
            <v xml:space="preserve">         ASB-2002-0170 - SMR - Instalação Painel de Insonorização</v>
          </cell>
          <cell r="C95" t="str">
            <v>EQ</v>
          </cell>
          <cell r="E95">
            <v>4.6351399999999998</v>
          </cell>
          <cell r="F95">
            <v>-4.6351399999999998</v>
          </cell>
        </row>
        <row r="96">
          <cell r="B96" t="str">
            <v xml:space="preserve">         ASB-2002-0172 - PCCD-Ref PN 150kV SALAMONDE E RIBA D'AVE</v>
          </cell>
          <cell r="C96" t="str">
            <v>EQ</v>
          </cell>
          <cell r="D96">
            <v>6.0419999999999998</v>
          </cell>
          <cell r="E96">
            <v>12.76728</v>
          </cell>
          <cell r="F96">
            <v>-18.809280000000001</v>
          </cell>
        </row>
        <row r="97">
          <cell r="B97" t="str">
            <v xml:space="preserve">         ASB-2003-0001 - SFR - PN 150kV -  Corgas</v>
          </cell>
          <cell r="C97" t="str">
            <v>EQ</v>
          </cell>
          <cell r="E97">
            <v>9.8013600000000007</v>
          </cell>
          <cell r="F97">
            <v>-9.8013600000000007</v>
          </cell>
        </row>
        <row r="98">
          <cell r="B98" t="str">
            <v xml:space="preserve">         ASB-2003-0002 - SCN - PN 60kV -  VILAR  PARAISO</v>
          </cell>
          <cell r="C98" t="str">
            <v>EQ</v>
          </cell>
          <cell r="D98">
            <v>477.36714000000001</v>
          </cell>
          <cell r="E98">
            <v>140.43485000000001</v>
          </cell>
          <cell r="F98">
            <v>-617.80199000000005</v>
          </cell>
        </row>
        <row r="99">
          <cell r="B99" t="str">
            <v xml:space="preserve">         ASB-2003-0007 - SFR - 1PN 60kV - Mamporcão</v>
          </cell>
          <cell r="C99" t="str">
            <v>EQ</v>
          </cell>
          <cell r="D99">
            <v>5.59415</v>
          </cell>
          <cell r="E99">
            <v>6.5977899999999998</v>
          </cell>
          <cell r="G99">
            <v>12.191940000000001</v>
          </cell>
        </row>
        <row r="100">
          <cell r="B100" t="str">
            <v xml:space="preserve">         ASB-2003-0011 - SVGB -  1PN 400kV - RECAREI</v>
          </cell>
          <cell r="C100" t="str">
            <v>EQ</v>
          </cell>
          <cell r="E100">
            <v>0.77942999999999996</v>
          </cell>
          <cell r="G100">
            <v>0.77942999999999996</v>
          </cell>
        </row>
        <row r="101">
          <cell r="B101" t="str">
            <v xml:space="preserve">         ASB-2003-0014 - SVM - 1PN 220kV ERMESINDE 1</v>
          </cell>
          <cell r="C101" t="str">
            <v>EQ</v>
          </cell>
          <cell r="D101">
            <v>3.8939900000000001</v>
          </cell>
          <cell r="E101">
            <v>8.0210000000000004E-2</v>
          </cell>
          <cell r="G101">
            <v>3.9742000000000002</v>
          </cell>
        </row>
        <row r="102">
          <cell r="B102" t="str">
            <v xml:space="preserve">         ASB-2003-0019 - SVM - PN 220 kV ERMESINDE 2</v>
          </cell>
          <cell r="C102" t="str">
            <v>EQ</v>
          </cell>
          <cell r="D102">
            <v>3.89398</v>
          </cell>
          <cell r="E102">
            <v>8.0210000000000004E-2</v>
          </cell>
          <cell r="G102">
            <v>3.9741900000000001</v>
          </cell>
        </row>
        <row r="103">
          <cell r="B103" t="str">
            <v xml:space="preserve">         ASB-2003-0030 - SDL - PN 150kV Alto Minho 1</v>
          </cell>
          <cell r="C103" t="str">
            <v>EQ</v>
          </cell>
          <cell r="D103">
            <v>16.045159999999999</v>
          </cell>
          <cell r="E103">
            <v>0.330540000000001</v>
          </cell>
          <cell r="G103">
            <v>16.375699999999998</v>
          </cell>
        </row>
        <row r="104">
          <cell r="B104" t="str">
            <v xml:space="preserve">         ASB-2003-0039 - PCPG - REF. PN400kV - Falagueira</v>
          </cell>
          <cell r="C104" t="str">
            <v>EQ</v>
          </cell>
          <cell r="D104">
            <v>50.131720000000001</v>
          </cell>
          <cell r="E104">
            <v>27.96527</v>
          </cell>
          <cell r="F104">
            <v>-78.096990000000005</v>
          </cell>
        </row>
        <row r="105">
          <cell r="B105" t="str">
            <v xml:space="preserve">         ASB-2003-0043 - SFR- PN 60kV - PRACANA 2</v>
          </cell>
          <cell r="C105" t="str">
            <v>EQ</v>
          </cell>
          <cell r="D105">
            <v>275.13783999999998</v>
          </cell>
          <cell r="E105">
            <v>97.509619999999899</v>
          </cell>
          <cell r="F105">
            <v>-372.64746000000002</v>
          </cell>
        </row>
        <row r="106">
          <cell r="B106" t="str">
            <v xml:space="preserve">         ASB-2003-0049 - SFR-2º ATD 400/150kV - 450MVA</v>
          </cell>
          <cell r="C106" t="str">
            <v>EQ</v>
          </cell>
          <cell r="D106">
            <v>9.3236000000000008</v>
          </cell>
          <cell r="E106">
            <v>0.19206999999999999</v>
          </cell>
          <cell r="G106">
            <v>9.5156700000000001</v>
          </cell>
        </row>
        <row r="107">
          <cell r="B107" t="str">
            <v xml:space="preserve">         ASB-2003-0056 - SVGB - PN400 kV - DOURO INTERNACIONAL</v>
          </cell>
          <cell r="C107" t="str">
            <v>EQ</v>
          </cell>
          <cell r="E107">
            <v>0.77942999999999996</v>
          </cell>
          <cell r="G107">
            <v>0.77942999999999996</v>
          </cell>
        </row>
        <row r="108">
          <cell r="B108" t="str">
            <v xml:space="preserve">         ASB-2004-0007 - SFR - PN 60kV  PRACANA 3</v>
          </cell>
          <cell r="C108" t="str">
            <v>EQ</v>
          </cell>
          <cell r="D108">
            <v>328.58049</v>
          </cell>
          <cell r="E108">
            <v>146.59377000000001</v>
          </cell>
          <cell r="F108">
            <v>-475.17426</v>
          </cell>
        </row>
        <row r="109">
          <cell r="B109" t="str">
            <v xml:space="preserve">         ASB-2004-0008 - SAM - Transf. PNs Grupo em PNs de Linha</v>
          </cell>
          <cell r="C109" t="str">
            <v>EQ</v>
          </cell>
          <cell r="D109">
            <v>1186.6470300000001</v>
          </cell>
          <cell r="E109">
            <v>1096.60645</v>
          </cell>
          <cell r="G109">
            <v>2283.2534799999999</v>
          </cell>
        </row>
        <row r="110">
          <cell r="B110" t="str">
            <v xml:space="preserve">         ASB-2004-0009 - SDI - PN 220kV Picote 2</v>
          </cell>
          <cell r="C110" t="str">
            <v>EQ</v>
          </cell>
          <cell r="D110">
            <v>1.48549</v>
          </cell>
          <cell r="E110">
            <v>3.0599999999999902E-2</v>
          </cell>
          <cell r="G110">
            <v>1.5160899999999999</v>
          </cell>
        </row>
        <row r="111">
          <cell r="B111" t="str">
            <v xml:space="preserve">         ASB-2004-0010 - SBA - PN 60KV - EDIS (Fornelo do Monte)</v>
          </cell>
          <cell r="C111" t="str">
            <v>EQ</v>
          </cell>
          <cell r="D111">
            <v>248.60478000000001</v>
          </cell>
          <cell r="E111">
            <v>45.604069999999901</v>
          </cell>
          <cell r="F111">
            <v>-294.20884999999998</v>
          </cell>
        </row>
        <row r="112">
          <cell r="B112" t="str">
            <v xml:space="preserve">         ASB-2004-0012 - SVM - Dotação TR C/ Bacias Retenção Óleo</v>
          </cell>
          <cell r="C112" t="str">
            <v>EQ</v>
          </cell>
          <cell r="D112">
            <v>7.9098300000000004</v>
          </cell>
          <cell r="E112">
            <v>84.870279999999994</v>
          </cell>
          <cell r="G112">
            <v>92.780109999999993</v>
          </cell>
        </row>
        <row r="113">
          <cell r="B113" t="str">
            <v xml:space="preserve">         ASB-2004-0014 - SFE - PN 220KV - PE  PENAMACOR</v>
          </cell>
          <cell r="C113" t="str">
            <v>EQ</v>
          </cell>
          <cell r="D113">
            <v>655.26625000000001</v>
          </cell>
          <cell r="E113">
            <v>45.183840000000103</v>
          </cell>
          <cell r="F113">
            <v>-700.45009000000005</v>
          </cell>
        </row>
        <row r="114">
          <cell r="B114" t="str">
            <v xml:space="preserve">         ASB-2004-0015 - SCC - PN 150KV   PE  GARDUNHA</v>
          </cell>
          <cell r="C114" t="str">
            <v>EQ</v>
          </cell>
          <cell r="D114">
            <v>26.703420000000001</v>
          </cell>
          <cell r="E114">
            <v>38.015639999999998</v>
          </cell>
          <cell r="G114">
            <v>64.719059999999999</v>
          </cell>
        </row>
        <row r="115">
          <cell r="B115" t="str">
            <v xml:space="preserve">         ASB-2004-0016 - SFE - PN 60KV   PE  Pedras Lavradas</v>
          </cell>
          <cell r="C115" t="str">
            <v>EQ</v>
          </cell>
          <cell r="E115">
            <v>45.5837</v>
          </cell>
          <cell r="F115">
            <v>-45.5837</v>
          </cell>
        </row>
        <row r="116">
          <cell r="B116" t="str">
            <v xml:space="preserve">         ASB-2004-0017 - SVG - PN 60kV   PE Leomil</v>
          </cell>
          <cell r="C116" t="str">
            <v>EQ</v>
          </cell>
          <cell r="E116">
            <v>20.308700000000002</v>
          </cell>
          <cell r="F116">
            <v>-20.308700000000002</v>
          </cell>
        </row>
        <row r="117">
          <cell r="B117" t="str">
            <v xml:space="preserve">         ASB-2005-0001 - SCF - PN 60kV  PE Videmonte</v>
          </cell>
          <cell r="C117" t="str">
            <v>EQ</v>
          </cell>
          <cell r="D117">
            <v>117.14323</v>
          </cell>
          <cell r="E117">
            <v>316.26738999999998</v>
          </cell>
          <cell r="F117">
            <v>-375.61358000000001</v>
          </cell>
          <cell r="G117">
            <v>57.797040000000003</v>
          </cell>
        </row>
        <row r="118">
          <cell r="B118" t="str">
            <v xml:space="preserve">         ASB-2005-0002 - SBA - PL 400kV  ( 220kV ) -  Valdigem</v>
          </cell>
          <cell r="C118" t="str">
            <v>EQ</v>
          </cell>
          <cell r="D118">
            <v>949.90173000000004</v>
          </cell>
          <cell r="E118">
            <v>110.71465999999999</v>
          </cell>
          <cell r="F118">
            <v>-1060.6163899999999</v>
          </cell>
        </row>
        <row r="119">
          <cell r="B119" t="str">
            <v xml:space="preserve">         ASB-2005-0003 - SAM - PL 60kV Zambujal 1( cabo 220kV )</v>
          </cell>
          <cell r="C119" t="str">
            <v>EQ</v>
          </cell>
          <cell r="E119">
            <v>10.93397</v>
          </cell>
          <cell r="G119">
            <v>10.93397</v>
          </cell>
        </row>
        <row r="120">
          <cell r="B120" t="str">
            <v xml:space="preserve">         ASB-2005-0006 - SVG-PN60kV-PE Testos/Rib/Lag.DJ e Feirão</v>
          </cell>
          <cell r="C120" t="str">
            <v>EQ</v>
          </cell>
          <cell r="D120">
            <v>5.3588399999999998</v>
          </cell>
          <cell r="E120">
            <v>47.022239999999996</v>
          </cell>
          <cell r="G120">
            <v>52.381079999999997</v>
          </cell>
        </row>
        <row r="121">
          <cell r="B121" t="str">
            <v xml:space="preserve">         ASB-2005-0007 - SBA - PL  60kV -  PE MOURISCA</v>
          </cell>
          <cell r="C121" t="str">
            <v>EQ</v>
          </cell>
          <cell r="D121">
            <v>255.45017999999999</v>
          </cell>
          <cell r="E121">
            <v>46.221890000000002</v>
          </cell>
          <cell r="F121">
            <v>-301.67207000000002</v>
          </cell>
        </row>
        <row r="122">
          <cell r="B122" t="str">
            <v xml:space="preserve">         ASB-2005-0008 - SBA - PL  60kV -  PE NAVE</v>
          </cell>
          <cell r="C122" t="str">
            <v>EQ</v>
          </cell>
          <cell r="D122">
            <v>254.76514</v>
          </cell>
          <cell r="E122">
            <v>46.750970000000002</v>
          </cell>
          <cell r="F122">
            <v>-301.51611000000003</v>
          </cell>
        </row>
        <row r="123">
          <cell r="B123" t="str">
            <v xml:space="preserve">         ASB-2005-0014 - PCPG - PN400kV -GRP 1  (3ª CCCGN - PEGO)</v>
          </cell>
          <cell r="C123" t="str">
            <v>EQ</v>
          </cell>
          <cell r="D123">
            <v>1.2795700000000001</v>
          </cell>
          <cell r="E123">
            <v>17.838750000000001</v>
          </cell>
          <cell r="G123">
            <v>19.118320000000001</v>
          </cell>
        </row>
        <row r="124">
          <cell r="B124" t="str">
            <v xml:space="preserve">         ASB-2005-0021 - SSA - PN400kV -  ESPANHA (Andaluzia)</v>
          </cell>
          <cell r="C124" t="str">
            <v>EQ</v>
          </cell>
          <cell r="D124">
            <v>29.817720000000001</v>
          </cell>
          <cell r="E124">
            <v>0.61424999999999996</v>
          </cell>
          <cell r="G124">
            <v>30.43197</v>
          </cell>
        </row>
        <row r="125">
          <cell r="B125" t="str">
            <v xml:space="preserve">         ASB-2005-0024 - SRA -3º TRF 150/60kV-170 MVA</v>
          </cell>
          <cell r="C125" t="str">
            <v>EQ</v>
          </cell>
          <cell r="D125">
            <v>6.6123200000000004</v>
          </cell>
          <cell r="E125">
            <v>66.680890000000005</v>
          </cell>
          <cell r="G125">
            <v>73.293210000000002</v>
          </cell>
        </row>
        <row r="126">
          <cell r="B126" t="str">
            <v xml:space="preserve">         ASB-2005-0025 - SVM-Sub.TR. 220/60-120MVA,mono, p/170MVA</v>
          </cell>
          <cell r="C126" t="str">
            <v>EQ</v>
          </cell>
          <cell r="D126">
            <v>4.9993600000000002</v>
          </cell>
          <cell r="E126">
            <v>225.31414000000001</v>
          </cell>
          <cell r="G126">
            <v>230.3135</v>
          </cell>
        </row>
        <row r="127">
          <cell r="B127" t="str">
            <v xml:space="preserve">         ASB-2005-0026 - SVM-Subs. TR.220/60-120MVA,monop/ 170MVA</v>
          </cell>
          <cell r="C127" t="str">
            <v>EQ</v>
          </cell>
          <cell r="D127">
            <v>4.9993600000000002</v>
          </cell>
          <cell r="E127">
            <v>230.38496000000001</v>
          </cell>
          <cell r="G127">
            <v>235.38432</v>
          </cell>
        </row>
        <row r="128">
          <cell r="B128" t="str">
            <v xml:space="preserve">         ASB-2005-0033 - SCN - Ref. para 4000 A dos barram. 60kV</v>
          </cell>
          <cell r="C128" t="str">
            <v>EQ</v>
          </cell>
          <cell r="D128">
            <v>3.6792600000000002</v>
          </cell>
          <cell r="E128">
            <v>7.5789999999999996E-2</v>
          </cell>
          <cell r="G128">
            <v>3.7550500000000002</v>
          </cell>
        </row>
        <row r="129">
          <cell r="B129" t="str">
            <v xml:space="preserve">         ASB-2005-0035 - SMC - PN60kV - Ílhavo/Gafanha</v>
          </cell>
          <cell r="C129" t="str">
            <v>EQ</v>
          </cell>
          <cell r="D129">
            <v>5.59415</v>
          </cell>
          <cell r="E129">
            <v>8.2615499999999997</v>
          </cell>
          <cell r="G129">
            <v>13.855700000000001</v>
          </cell>
        </row>
        <row r="130">
          <cell r="B130" t="str">
            <v xml:space="preserve">         ASB-2005-0047 - SLV - PN400kV - GR 1 (CCCGN-LAVOS/LARES)</v>
          </cell>
          <cell r="C130" t="str">
            <v>EQ</v>
          </cell>
          <cell r="D130">
            <v>6.70411</v>
          </cell>
          <cell r="E130">
            <v>0.13808999999999999</v>
          </cell>
          <cell r="G130">
            <v>6.8422000000000001</v>
          </cell>
        </row>
        <row r="131">
          <cell r="B131" t="str">
            <v xml:space="preserve">         ASB-2005-0048 - SLV- PN400kV-GRUPO 1 (C. Carvão  LAVOS)</v>
          </cell>
          <cell r="C131" t="str">
            <v>EQ</v>
          </cell>
          <cell r="D131">
            <v>6.70411</v>
          </cell>
          <cell r="E131">
            <v>0.13808999999999999</v>
          </cell>
          <cell r="G131">
            <v>6.8422000000000001</v>
          </cell>
        </row>
        <row r="132">
          <cell r="B132" t="str">
            <v xml:space="preserve">         ASB-2005-0049 - SBA - 2º TRF 220/60kV - 126 MVA</v>
          </cell>
          <cell r="C132" t="str">
            <v>EQ</v>
          </cell>
          <cell r="D132">
            <v>368.47751</v>
          </cell>
          <cell r="E132">
            <v>1198.4668300000001</v>
          </cell>
          <cell r="G132">
            <v>1566.94434</v>
          </cell>
        </row>
        <row r="133">
          <cell r="B133" t="str">
            <v xml:space="preserve">         ASB-2005-0058 - SNL - PL 60kV  PE LOUSÃ 2</v>
          </cell>
          <cell r="C133" t="str">
            <v>EQ</v>
          </cell>
          <cell r="D133">
            <v>58.157899999999998</v>
          </cell>
          <cell r="E133">
            <v>99.673180000000002</v>
          </cell>
          <cell r="G133">
            <v>157.83107999999999</v>
          </cell>
        </row>
        <row r="134">
          <cell r="B134" t="str">
            <v xml:space="preserve">         ASB-2005-0059 - SVM - Ref.  2PN60kV  (p/ Circunvalação)</v>
          </cell>
          <cell r="C134" t="str">
            <v>EQ</v>
          </cell>
          <cell r="D134">
            <v>4.9993600000000002</v>
          </cell>
          <cell r="E134">
            <v>0.10298</v>
          </cell>
          <cell r="G134">
            <v>5.1023399999999999</v>
          </cell>
        </row>
        <row r="135">
          <cell r="B135" t="str">
            <v xml:space="preserve">         ASB-2005-0062 - SVA - 2º TRF 220/60kV 126MVA (de SVM)</v>
          </cell>
          <cell r="C135" t="str">
            <v>EQ</v>
          </cell>
          <cell r="E135">
            <v>26.385059999999999</v>
          </cell>
          <cell r="G135">
            <v>26.385059999999999</v>
          </cell>
        </row>
        <row r="136">
          <cell r="B136" t="str">
            <v xml:space="preserve">         ASB-2005-0067 - SVM-Ref. p/ 4000A  barr 60kV+ref. Interb</v>
          </cell>
          <cell r="C136" t="str">
            <v>EQ</v>
          </cell>
          <cell r="D136">
            <v>3.89398</v>
          </cell>
          <cell r="E136">
            <v>8.0210000000000004E-2</v>
          </cell>
          <cell r="G136">
            <v>3.9741900000000001</v>
          </cell>
        </row>
        <row r="137">
          <cell r="B137" t="str">
            <v xml:space="preserve">         ASB-2005-0072 - SNL - PN60KV - PE S. João</v>
          </cell>
          <cell r="C137" t="str">
            <v>EQ</v>
          </cell>
          <cell r="D137">
            <v>58.157899999999998</v>
          </cell>
          <cell r="E137">
            <v>99.673180000000002</v>
          </cell>
          <cell r="G137">
            <v>157.83107999999999</v>
          </cell>
        </row>
        <row r="138">
          <cell r="B138" t="str">
            <v xml:space="preserve">         ASB-2005-0073 - SSN - PN150kV - Cogeração</v>
          </cell>
          <cell r="C138" t="str">
            <v>EQ</v>
          </cell>
          <cell r="D138">
            <v>92.634439999999998</v>
          </cell>
          <cell r="E138">
            <v>521.66348000000005</v>
          </cell>
          <cell r="G138">
            <v>614.29791999999998</v>
          </cell>
        </row>
        <row r="139">
          <cell r="B139" t="str">
            <v xml:space="preserve">         ASB-2005-0074 - SZJ  - Infraestrutura Base</v>
          </cell>
          <cell r="C139" t="str">
            <v>EQ</v>
          </cell>
          <cell r="D139">
            <v>4.5694499999999998</v>
          </cell>
          <cell r="E139">
            <v>36.667340000000003</v>
          </cell>
          <cell r="G139">
            <v>41.236789999999999</v>
          </cell>
        </row>
        <row r="140">
          <cell r="B140" t="str">
            <v xml:space="preserve">         ASB-2005-0075 - SER-Subst. TRF 150/60kV, 63 MVA p/126MVA</v>
          </cell>
          <cell r="C140" t="str">
            <v>EQ</v>
          </cell>
          <cell r="D140">
            <v>311.60297000000003</v>
          </cell>
          <cell r="E140">
            <v>609.65733</v>
          </cell>
          <cell r="G140">
            <v>921.26030000000003</v>
          </cell>
        </row>
        <row r="141">
          <cell r="B141" t="str">
            <v xml:space="preserve">         ASB-2006-0002 - SCC - PL 60kV PE Cabeço  Rainha 2</v>
          </cell>
          <cell r="C141" t="str">
            <v>EQ</v>
          </cell>
          <cell r="E141">
            <v>6.3485699999999996</v>
          </cell>
          <cell r="G141">
            <v>6.3485699999999996</v>
          </cell>
        </row>
        <row r="142">
          <cell r="B142" t="str">
            <v xml:space="preserve">         ASB-2006-0008 - SAV - PN 60kV - Central fotovolt. Moura</v>
          </cell>
          <cell r="C142" t="str">
            <v>EQ</v>
          </cell>
          <cell r="E142">
            <v>6.3485699999999996</v>
          </cell>
          <cell r="G142">
            <v>6.3485699999999996</v>
          </cell>
        </row>
        <row r="143">
          <cell r="B143" t="str">
            <v xml:space="preserve">         ASB-2006-0028 - SCV-TRF150/60kV-63MVA (deSSV)res. parada</v>
          </cell>
          <cell r="C143" t="str">
            <v>EQ</v>
          </cell>
          <cell r="E143">
            <v>1.9554800000000001</v>
          </cell>
          <cell r="G143">
            <v>1.9554800000000001</v>
          </cell>
        </row>
        <row r="144">
          <cell r="B144" t="str">
            <v xml:space="preserve">         ASB-2006-0033 - STR - PN 60kV Fornos</v>
          </cell>
          <cell r="C144" t="str">
            <v>EQ</v>
          </cell>
          <cell r="E144">
            <v>6.4825600000000003</v>
          </cell>
          <cell r="G144">
            <v>6.4825600000000003</v>
          </cell>
        </row>
        <row r="145">
          <cell r="B145" t="str">
            <v xml:space="preserve">         ASB-2006-0037 - SBL - PN 60kV Marinha Grande</v>
          </cell>
          <cell r="C145" t="str">
            <v>EQ</v>
          </cell>
          <cell r="E145">
            <v>6.3485699999999996</v>
          </cell>
          <cell r="G145">
            <v>6.3485699999999996</v>
          </cell>
        </row>
        <row r="148">
          <cell r="B148" t="str">
            <v xml:space="preserve">IMOBILIZADO  EM  CURSO  POR  OBRA  </v>
          </cell>
        </row>
        <row r="149">
          <cell r="B149" t="str">
            <v>Período: 2006-01 até 2006-08</v>
          </cell>
        </row>
        <row r="150">
          <cell r="C150" t="str">
            <v>Divisão</v>
          </cell>
          <cell r="G150" t="str">
            <v>(Un: mil euros)</v>
          </cell>
        </row>
        <row r="151">
          <cell r="D151" t="str">
            <v xml:space="preserve">Situação em </v>
          </cell>
          <cell r="E151" t="str">
            <v>Investimento</v>
          </cell>
          <cell r="F151" t="str">
            <v>Transfer. p/</v>
          </cell>
          <cell r="G151" t="str">
            <v>Situação em</v>
          </cell>
        </row>
        <row r="152">
          <cell r="B152" t="str">
            <v>Classes do imobilizado  /  Obra</v>
          </cell>
          <cell r="D152" t="str">
            <v>2005-12-31</v>
          </cell>
          <cell r="E152" t="str">
            <v>realizado</v>
          </cell>
          <cell r="F152" t="str">
            <v>exploração</v>
          </cell>
          <cell r="G152" t="str">
            <v>2006-08-31</v>
          </cell>
        </row>
        <row r="153">
          <cell r="B153" t="str">
            <v xml:space="preserve">         ASB-2006-0039 - SSB - PN 60kV Sado 2</v>
          </cell>
          <cell r="C153" t="str">
            <v>EQ</v>
          </cell>
          <cell r="E153">
            <v>4.7126099999999997</v>
          </cell>
          <cell r="G153">
            <v>4.7126099999999997</v>
          </cell>
        </row>
        <row r="154">
          <cell r="B154" t="str">
            <v xml:space="preserve">         DIV-2004-0011 - S.AMBIENTE ACÚSTICO ( Várias instal.)</v>
          </cell>
          <cell r="C154" t="str">
            <v>EX</v>
          </cell>
          <cell r="D154">
            <v>66.097880000000004</v>
          </cell>
          <cell r="E154">
            <v>3.7879000000000098</v>
          </cell>
          <cell r="G154">
            <v>69.885779999999997</v>
          </cell>
        </row>
        <row r="155">
          <cell r="B155" t="str">
            <v xml:space="preserve">         DIV-2004-0012 - Integração Paisagística (Varias Inst.)</v>
          </cell>
          <cell r="C155" t="str">
            <v>EQ</v>
          </cell>
          <cell r="D155">
            <v>91.280799999999999</v>
          </cell>
          <cell r="E155">
            <v>41.23733</v>
          </cell>
          <cell r="G155">
            <v>132.51813000000001</v>
          </cell>
        </row>
        <row r="156">
          <cell r="B156" t="str">
            <v xml:space="preserve">         DIV-2004-0013 - Sistemas de Protecção 1 (Várias Instal)</v>
          </cell>
          <cell r="C156" t="str">
            <v>EX</v>
          </cell>
          <cell r="D156">
            <v>1203.11383</v>
          </cell>
          <cell r="E156">
            <v>317.46924999999999</v>
          </cell>
          <cell r="G156">
            <v>1520.5830800000001</v>
          </cell>
        </row>
        <row r="157">
          <cell r="B157" t="str">
            <v xml:space="preserve">         ECS-2005-0001 - SUBESTAÇÕES - OBRAS ENCERRADAS (2005)</v>
          </cell>
          <cell r="C157" t="str">
            <v>EQ</v>
          </cell>
          <cell r="E157">
            <v>14.01976</v>
          </cell>
          <cell r="G157">
            <v>14.01976</v>
          </cell>
        </row>
        <row r="158">
          <cell r="B158" t="str">
            <v xml:space="preserve">         ECS-2006-0001 - SUBESTAÇÕES - OBRAS ENCERRADAS (2006)</v>
          </cell>
          <cell r="C158" t="str">
            <v>EQ</v>
          </cell>
          <cell r="D158">
            <v>24.609529999999999</v>
          </cell>
          <cell r="E158">
            <v>523.48065999999994</v>
          </cell>
          <cell r="G158">
            <v>548.09019000000001</v>
          </cell>
        </row>
        <row r="159">
          <cell r="B159" t="str">
            <v xml:space="preserve">      44232130 - Transporte Electricidade - Remodelação Subestações</v>
          </cell>
          <cell r="D159">
            <v>3568.43226</v>
          </cell>
          <cell r="E159">
            <v>1681.7102299999999</v>
          </cell>
          <cell r="G159">
            <v>5250.1424900000002</v>
          </cell>
        </row>
        <row r="160">
          <cell r="B160" t="str">
            <v xml:space="preserve">         RSB-2002-0007 - SVM - Substituição de arm. de dispersão</v>
          </cell>
          <cell r="C160" t="str">
            <v>EX</v>
          </cell>
          <cell r="D160">
            <v>381.98671999999999</v>
          </cell>
          <cell r="E160">
            <v>7.8689899999999904</v>
          </cell>
          <cell r="G160">
            <v>389.85570999999999</v>
          </cell>
        </row>
        <row r="161">
          <cell r="B161" t="str">
            <v xml:space="preserve">         RSB-2003-0002 - SCG-Motorz.  secc. terra  e  telec. REE</v>
          </cell>
          <cell r="C161" t="str">
            <v>EX</v>
          </cell>
          <cell r="D161">
            <v>56.866790000000002</v>
          </cell>
          <cell r="E161">
            <v>1.17147</v>
          </cell>
          <cell r="G161">
            <v>58.038260000000001</v>
          </cell>
        </row>
        <row r="162">
          <cell r="B162" t="str">
            <v xml:space="preserve">         RSB-2004-0005 - SFA - Motorização dos seccionadores</v>
          </cell>
          <cell r="C162" t="str">
            <v>EX</v>
          </cell>
          <cell r="D162">
            <v>497.83980000000003</v>
          </cell>
          <cell r="E162">
            <v>264.36167</v>
          </cell>
          <cell r="G162">
            <v>762.20146999999997</v>
          </cell>
        </row>
        <row r="163">
          <cell r="B163" t="str">
            <v xml:space="preserve">         RSB-2004-0011 - SCH-Consolidação taludes</v>
          </cell>
          <cell r="C163" t="str">
            <v>EX</v>
          </cell>
          <cell r="D163">
            <v>6.4752900000000002</v>
          </cell>
          <cell r="E163">
            <v>157.94269</v>
          </cell>
          <cell r="G163">
            <v>164.41798</v>
          </cell>
        </row>
        <row r="164">
          <cell r="B164" t="str">
            <v xml:space="preserve">         RSB-2005-0001 - PCCL - Subst. e motorização de secciond</v>
          </cell>
          <cell r="C164" t="str">
            <v>EX</v>
          </cell>
          <cell r="D164">
            <v>701.12819999999999</v>
          </cell>
          <cell r="E164">
            <v>71.863900000000001</v>
          </cell>
          <cell r="G164">
            <v>772.99210000000005</v>
          </cell>
        </row>
        <row r="165">
          <cell r="B165" t="str">
            <v xml:space="preserve">         RSB-2005-0002 - SVM - Subst. Aparelhagem AT</v>
          </cell>
          <cell r="C165" t="str">
            <v>EX</v>
          </cell>
          <cell r="D165">
            <v>18.540900000000001</v>
          </cell>
          <cell r="E165">
            <v>183.30457999999999</v>
          </cell>
          <cell r="G165">
            <v>201.84548000000001</v>
          </cell>
        </row>
        <row r="166">
          <cell r="B166" t="str">
            <v xml:space="preserve">         RSB-2005-0003 - SAM - Subst. Aparelhagem AT</v>
          </cell>
          <cell r="C166" t="str">
            <v>EX</v>
          </cell>
          <cell r="D166">
            <v>12.63499</v>
          </cell>
          <cell r="E166">
            <v>167.71571</v>
          </cell>
          <cell r="G166">
            <v>180.35069999999999</v>
          </cell>
        </row>
        <row r="167">
          <cell r="B167" t="str">
            <v xml:space="preserve">         RSB-2005-0004 - SSV - Remod. e ampl. de instalações</v>
          </cell>
          <cell r="C167" t="str">
            <v>EX</v>
          </cell>
          <cell r="D167">
            <v>72.086579999999998</v>
          </cell>
          <cell r="E167">
            <v>2.09906999999999</v>
          </cell>
          <cell r="G167">
            <v>74.185649999999995</v>
          </cell>
        </row>
        <row r="168">
          <cell r="B168" t="str">
            <v xml:space="preserve">         RSB-2006-0006 - SCG-Obras de Construção Civil</v>
          </cell>
          <cell r="C168" t="str">
            <v>EX</v>
          </cell>
          <cell r="E168">
            <v>3.6327500000000001</v>
          </cell>
          <cell r="G168">
            <v>3.6327500000000001</v>
          </cell>
        </row>
        <row r="169">
          <cell r="B169" t="str">
            <v xml:space="preserve">         RSD-2004-0001 - Subst. de  Apar. AT em SFA,SRM,SPM, SSN</v>
          </cell>
          <cell r="C169" t="str">
            <v>EX</v>
          </cell>
          <cell r="D169">
            <v>869.40178000000003</v>
          </cell>
          <cell r="E169">
            <v>42.475830000000002</v>
          </cell>
          <cell r="G169">
            <v>911.87761</v>
          </cell>
        </row>
        <row r="170">
          <cell r="B170" t="str">
            <v xml:space="preserve">         RSD-2005-0002 - Subst. Apar AT em SFA,SRM,SPM</v>
          </cell>
          <cell r="C170" t="str">
            <v>EX</v>
          </cell>
          <cell r="D170">
            <v>34.870660000000001</v>
          </cell>
          <cell r="E170">
            <v>318.89830000000001</v>
          </cell>
          <cell r="G170">
            <v>353.76895999999999</v>
          </cell>
        </row>
        <row r="171">
          <cell r="B171" t="str">
            <v xml:space="preserve">         RSD-2006-0001 - Forn. e Montg Ar Condic. (varias instal)</v>
          </cell>
          <cell r="C171" t="str">
            <v>EX</v>
          </cell>
          <cell r="E171">
            <v>208.42912000000001</v>
          </cell>
          <cell r="G171">
            <v>208.42912000000001</v>
          </cell>
        </row>
        <row r="172">
          <cell r="B172" t="str">
            <v xml:space="preserve">         RSD-2006-0002 - Forn. Sistemas Videovig. ( Várias Inst)</v>
          </cell>
          <cell r="C172" t="str">
            <v>EX</v>
          </cell>
          <cell r="E172">
            <v>178.78380999999999</v>
          </cell>
          <cell r="G172">
            <v>178.78380999999999</v>
          </cell>
        </row>
        <row r="173">
          <cell r="B173" t="str">
            <v xml:space="preserve">         SCC-2004-0001 - ST - Remodelação Posto Com. Central  (3)</v>
          </cell>
          <cell r="C173" t="str">
            <v>EX</v>
          </cell>
          <cell r="D173">
            <v>32.752020000000002</v>
          </cell>
          <cell r="E173">
            <v>0.67470000000000097</v>
          </cell>
          <cell r="G173">
            <v>33.426720000000003</v>
          </cell>
        </row>
        <row r="174">
          <cell r="B174" t="str">
            <v xml:space="preserve">         SCC-2004-0002 - ST - Montagem de SAS (SSS,SCF,SCV,PCRJ)</v>
          </cell>
          <cell r="C174" t="str">
            <v>EX</v>
          </cell>
          <cell r="D174">
            <v>15.898440000000001</v>
          </cell>
          <cell r="E174">
            <v>0.32751999999999898</v>
          </cell>
          <cell r="G174">
            <v>16.225960000000001</v>
          </cell>
        </row>
        <row r="175">
          <cell r="B175" t="str">
            <v xml:space="preserve">         SCC-2006-0002 - ST- Montagem de SAS  ( SZR )</v>
          </cell>
          <cell r="C175" t="str">
            <v>EX</v>
          </cell>
          <cell r="E175">
            <v>5.1139700000000001</v>
          </cell>
          <cell r="G175">
            <v>5.1139700000000001</v>
          </cell>
        </row>
        <row r="176">
          <cell r="B176" t="str">
            <v xml:space="preserve">         SCC-2006-0003 - ST- Montagem de SAS  ( SPM )</v>
          </cell>
          <cell r="C176" t="str">
            <v>EX</v>
          </cell>
          <cell r="E176">
            <v>5.1139700000000001</v>
          </cell>
          <cell r="G176">
            <v>5.1139700000000001</v>
          </cell>
        </row>
        <row r="177">
          <cell r="B177" t="str">
            <v xml:space="preserve">         SCC-2006-0004 - ST- Montagem de Front- End</v>
          </cell>
          <cell r="C177" t="str">
            <v>EX</v>
          </cell>
          <cell r="E177">
            <v>8.7158499999999997</v>
          </cell>
          <cell r="G177">
            <v>8.7158499999999997</v>
          </cell>
        </row>
        <row r="178">
          <cell r="B178" t="str">
            <v xml:space="preserve">         SCC-2006-0005 - ST- Aquisição Fibra Optica (Sub Bodiosa)</v>
          </cell>
          <cell r="C178" t="str">
            <v>EX</v>
          </cell>
          <cell r="E178">
            <v>1.37005</v>
          </cell>
          <cell r="G178">
            <v>1.37005</v>
          </cell>
        </row>
        <row r="179">
          <cell r="B179" t="str">
            <v xml:space="preserve">         SPT-2005-0001 - ST - Remodelação dos Sist. Prot. em SFA</v>
          </cell>
          <cell r="C179" t="str">
            <v>EX</v>
          </cell>
          <cell r="D179">
            <v>867.95009000000005</v>
          </cell>
          <cell r="E179">
            <v>51.84628</v>
          </cell>
          <cell r="G179">
            <v>919.79637000000002</v>
          </cell>
        </row>
        <row r="180">
          <cell r="B180" t="str">
            <v xml:space="preserve">      44232180 - Transporte Electricidade-Bateria de Condensadores</v>
          </cell>
          <cell r="D180">
            <v>3211.3704499999999</v>
          </cell>
          <cell r="E180">
            <v>2405.15895</v>
          </cell>
          <cell r="F180">
            <v>-2619.5356499999998</v>
          </cell>
          <cell r="G180">
            <v>2996.9937500000001</v>
          </cell>
        </row>
        <row r="181">
          <cell r="B181" t="str">
            <v xml:space="preserve">         BCD-2003-0003 - SOR - BAT. CONDENSADORES 1 x 50 Mvar</v>
          </cell>
          <cell r="C181" t="str">
            <v>EQ</v>
          </cell>
          <cell r="D181">
            <v>441.84460999999999</v>
          </cell>
          <cell r="E181">
            <v>293.30408999999997</v>
          </cell>
          <cell r="G181">
            <v>735.14869999999996</v>
          </cell>
        </row>
        <row r="182">
          <cell r="B182" t="str">
            <v xml:space="preserve">         BCD-2003-0004 - SPO - BAT. CONDENSADORES 1 x 40 Mvar</v>
          </cell>
          <cell r="C182" t="str">
            <v>EQ</v>
          </cell>
          <cell r="D182">
            <v>155.00147000000001</v>
          </cell>
          <cell r="E182">
            <v>161.21396999999999</v>
          </cell>
          <cell r="G182">
            <v>316.21544</v>
          </cell>
        </row>
        <row r="183">
          <cell r="B183" t="str">
            <v xml:space="preserve">         BCD-2003-0005 - SFF - BAT. CONDENSADORES 1 x 50 Mvar</v>
          </cell>
          <cell r="C183" t="str">
            <v>EQ</v>
          </cell>
          <cell r="D183">
            <v>425.90827999999999</v>
          </cell>
          <cell r="E183">
            <v>145.18153000000001</v>
          </cell>
          <cell r="F183">
            <v>-565.88522</v>
          </cell>
          <cell r="G183">
            <v>5.2045899999999996</v>
          </cell>
        </row>
        <row r="184">
          <cell r="B184" t="str">
            <v xml:space="preserve">         BCD-2003-0006 - SSV - BAT. CONDENSADORES 1 x 50 Mvar</v>
          </cell>
          <cell r="C184" t="str">
            <v>EQ</v>
          </cell>
          <cell r="D184">
            <v>606.16372999999999</v>
          </cell>
          <cell r="E184">
            <v>338.35852</v>
          </cell>
          <cell r="F184">
            <v>-944.52224999999999</v>
          </cell>
        </row>
        <row r="185">
          <cell r="B185" t="str">
            <v xml:space="preserve">         BCD-2003-0007 - SCN - BAT. CONDENSADORES 1 x 50 Mvar</v>
          </cell>
          <cell r="C185" t="str">
            <v>EQ</v>
          </cell>
          <cell r="D185">
            <v>412.81283000000002</v>
          </cell>
          <cell r="E185">
            <v>298.76790999999997</v>
          </cell>
          <cell r="F185">
            <v>-608.42082000000005</v>
          </cell>
          <cell r="G185">
            <v>103.15992</v>
          </cell>
        </row>
        <row r="186">
          <cell r="B186" t="str">
            <v xml:space="preserve">         BCD-2003-0008 - SCG - BAT. CONDENSADORES 1 x 50 Mvar</v>
          </cell>
          <cell r="C186" t="str">
            <v>EQ</v>
          </cell>
          <cell r="D186">
            <v>88.909890000000004</v>
          </cell>
          <cell r="E186">
            <v>1.8315600000000001</v>
          </cell>
          <cell r="G186">
            <v>90.74145</v>
          </cell>
        </row>
        <row r="187">
          <cell r="B187" t="str">
            <v xml:space="preserve">         BCD-2003-0009 - SER - BAT. CONDENSADORES 1 x 30 Mvar</v>
          </cell>
          <cell r="C187" t="str">
            <v>EQ</v>
          </cell>
          <cell r="D187">
            <v>162.69808</v>
          </cell>
          <cell r="E187">
            <v>50.681510000000003</v>
          </cell>
          <cell r="G187">
            <v>213.37959000000001</v>
          </cell>
        </row>
        <row r="188">
          <cell r="B188" t="str">
            <v xml:space="preserve">         BCD-2003-0010 - SZR - BAT. CONDENSADORES 1 x 50 Mvar</v>
          </cell>
          <cell r="C188" t="str">
            <v>EQ</v>
          </cell>
          <cell r="D188">
            <v>243.17779999999999</v>
          </cell>
          <cell r="E188">
            <v>228.88150999999999</v>
          </cell>
          <cell r="G188">
            <v>472.05930999999998</v>
          </cell>
        </row>
        <row r="189">
          <cell r="B189" t="str">
            <v xml:space="preserve">         BCD-2003-0011 - SFN - BAT. CONDENSADORES 220KV-1x120Mvar</v>
          </cell>
          <cell r="C189" t="str">
            <v>EQ</v>
          </cell>
          <cell r="D189">
            <v>22.137609999999999</v>
          </cell>
          <cell r="E189">
            <v>20.73358</v>
          </cell>
          <cell r="G189">
            <v>42.871189999999999</v>
          </cell>
        </row>
        <row r="190">
          <cell r="B190" t="str">
            <v xml:space="preserve">         BCD-2003-0012 - SRM - BAT. CONDENSADORES 1 x 50 Mvar</v>
          </cell>
          <cell r="C190" t="str">
            <v>EQ</v>
          </cell>
          <cell r="D190">
            <v>224.73598999999999</v>
          </cell>
          <cell r="E190">
            <v>286.25941999999998</v>
          </cell>
          <cell r="G190">
            <v>510.99540999999999</v>
          </cell>
        </row>
        <row r="191">
          <cell r="B191" t="str">
            <v xml:space="preserve">         BCD-2003-0013 - SSB - BAT. CONDENSADORES 1 x 50 Mvar</v>
          </cell>
          <cell r="C191" t="str">
            <v>EQ</v>
          </cell>
          <cell r="D191">
            <v>287.50241999999997</v>
          </cell>
          <cell r="E191">
            <v>146.85846000000001</v>
          </cell>
          <cell r="G191">
            <v>434.36088000000001</v>
          </cell>
        </row>
        <row r="192">
          <cell r="B192" t="str">
            <v xml:space="preserve">         BCD-2003-0015 - SBL - BAT. CONDENSADORES 1 x 50 Mvar</v>
          </cell>
          <cell r="C192" t="str">
            <v>EQ</v>
          </cell>
          <cell r="E192">
            <v>7.0933200000000003</v>
          </cell>
          <cell r="G192">
            <v>7.0933200000000003</v>
          </cell>
        </row>
        <row r="193">
          <cell r="B193" t="str">
            <v xml:space="preserve">         BCD-2003-0017 - STJ - BAT. COND  220kV - 120MVAr</v>
          </cell>
          <cell r="C193" t="str">
            <v>EQ</v>
          </cell>
          <cell r="D193">
            <v>8.4560399999999998</v>
          </cell>
          <cell r="E193">
            <v>0.174209999999999</v>
          </cell>
          <cell r="G193">
            <v>8.6302500000000002</v>
          </cell>
        </row>
        <row r="194">
          <cell r="B194" t="str">
            <v xml:space="preserve">         BCD-2003-0019 - SMC - BAT. CONDENSADORES  60kV</v>
          </cell>
          <cell r="C194" t="str">
            <v>EQ</v>
          </cell>
          <cell r="D194">
            <v>4.6618300000000001</v>
          </cell>
          <cell r="E194">
            <v>9.604E-2</v>
          </cell>
          <cell r="G194">
            <v>4.7578699999999996</v>
          </cell>
        </row>
        <row r="195">
          <cell r="B195" t="str">
            <v xml:space="preserve">         BCD-2005-0002 - SET - Bat. de Condensadores 1x 50 MVar</v>
          </cell>
          <cell r="C195" t="str">
            <v>EQ</v>
          </cell>
          <cell r="D195">
            <v>107.05931</v>
          </cell>
          <cell r="E195">
            <v>393.64805000000001</v>
          </cell>
          <cell r="F195">
            <v>-500.70735999999999</v>
          </cell>
        </row>
        <row r="196">
          <cell r="B196" t="str">
            <v xml:space="preserve">         BCD-2005-0003 - SCG - BC220kV -1x120 Mvar</v>
          </cell>
          <cell r="C196" t="str">
            <v>EQ</v>
          </cell>
          <cell r="D196">
            <v>15.633039999999999</v>
          </cell>
          <cell r="E196">
            <v>0.322049999999999</v>
          </cell>
          <cell r="G196">
            <v>15.95509</v>
          </cell>
        </row>
        <row r="197">
          <cell r="B197" t="str">
            <v xml:space="preserve">         BCD-2005-0004 - SCE -BC60kV -1x30 Mvar</v>
          </cell>
          <cell r="C197" t="str">
            <v>EQ</v>
          </cell>
          <cell r="D197">
            <v>2.3504200000000002</v>
          </cell>
          <cell r="E197">
            <v>4.8420000000000102E-2</v>
          </cell>
          <cell r="G197">
            <v>2.3988399999999999</v>
          </cell>
        </row>
        <row r="198">
          <cell r="B198" t="str">
            <v xml:space="preserve">         BCD-2005-0010 - SCH -Ref. BC60kV-de 1x30Mvar p/1x50Mvar</v>
          </cell>
          <cell r="C198" t="str">
            <v>EQ</v>
          </cell>
          <cell r="D198">
            <v>2.3170999999999999</v>
          </cell>
          <cell r="E198">
            <v>31.704799999999999</v>
          </cell>
          <cell r="G198">
            <v>34.021900000000002</v>
          </cell>
        </row>
        <row r="199">
          <cell r="B199" t="str">
            <v>Linhas</v>
          </cell>
          <cell r="D199">
            <v>29338.51108</v>
          </cell>
          <cell r="E199">
            <v>64905.63162</v>
          </cell>
          <cell r="F199">
            <v>-33201.97726</v>
          </cell>
          <cell r="G199">
            <v>61042.165439999997</v>
          </cell>
        </row>
        <row r="200">
          <cell r="B200" t="str">
            <v xml:space="preserve">      44232210 - Transporte Electricidade - Linhas 150kv</v>
          </cell>
          <cell r="D200">
            <v>13937.780220000001</v>
          </cell>
          <cell r="E200">
            <v>17308.18506</v>
          </cell>
          <cell r="F200">
            <v>-26467.420549999999</v>
          </cell>
          <cell r="G200">
            <v>4778.5447299999996</v>
          </cell>
        </row>
        <row r="201">
          <cell r="B201" t="str">
            <v xml:space="preserve">         ALN-2002-0010 - L.SNES / L.ESFA - Uprating</v>
          </cell>
          <cell r="C201" t="str">
            <v>EQ</v>
          </cell>
          <cell r="E201">
            <v>1.9098900000000001</v>
          </cell>
          <cell r="F201">
            <v>-1.9098900000000001</v>
          </cell>
        </row>
        <row r="202">
          <cell r="B202" t="str">
            <v xml:space="preserve">         ALN-2002-0011 - L.PMER - Uprating</v>
          </cell>
          <cell r="C202" t="str">
            <v>EQ</v>
          </cell>
          <cell r="D202">
            <v>4959.7578100000001</v>
          </cell>
          <cell r="E202">
            <v>2479.4533499999998</v>
          </cell>
          <cell r="F202">
            <v>-7439.2111599999998</v>
          </cell>
        </row>
        <row r="203">
          <cell r="B203" t="str">
            <v xml:space="preserve">         ALN-2002-0020 - L.SNTN 1/2 - Uprating</v>
          </cell>
          <cell r="C203" t="str">
            <v>EQ</v>
          </cell>
          <cell r="E203">
            <v>4.8477800000000002</v>
          </cell>
          <cell r="F203">
            <v>-4.8477800000000002</v>
          </cell>
        </row>
        <row r="204">
          <cell r="B204" t="str">
            <v xml:space="preserve">         ALN-2002-0026 - L.CANIÇADA - OLEIROS  Uprating</v>
          </cell>
          <cell r="C204" t="str">
            <v>EQ</v>
          </cell>
          <cell r="D204">
            <v>13.45838</v>
          </cell>
          <cell r="E204">
            <v>116.59216000000001</v>
          </cell>
          <cell r="G204">
            <v>130.05054000000001</v>
          </cell>
        </row>
        <row r="205">
          <cell r="B205" t="str">
            <v xml:space="preserve">         ALN-2002-0027 - L.ALTO RABAGÃO-CANIÇADA  Uprating</v>
          </cell>
          <cell r="C205" t="str">
            <v>EQ</v>
          </cell>
          <cell r="D205">
            <v>28.775580000000001</v>
          </cell>
          <cell r="G205">
            <v>28.775580000000001</v>
          </cell>
        </row>
        <row r="206">
          <cell r="B206" t="str">
            <v xml:space="preserve">         ALN-2002-0037 - LPMSB 1 - Uprating</v>
          </cell>
          <cell r="C206" t="str">
            <v>EQ</v>
          </cell>
          <cell r="E206">
            <v>5</v>
          </cell>
          <cell r="F206">
            <v>-5</v>
          </cell>
        </row>
        <row r="207">
          <cell r="B207" t="str">
            <v xml:space="preserve">         ALN-2002-0038 - LPMSB 2 - Uprating</v>
          </cell>
          <cell r="C207" t="str">
            <v>EQ</v>
          </cell>
          <cell r="E207">
            <v>5</v>
          </cell>
          <cell r="F207">
            <v>-5</v>
          </cell>
        </row>
        <row r="208">
          <cell r="B208" t="str">
            <v xml:space="preserve">         ALN-2002-0040 - L.F. Ferro - Trafaria 1/2 (Uprating)</v>
          </cell>
          <cell r="C208" t="str">
            <v>EQ</v>
          </cell>
          <cell r="D208">
            <v>133.28862000000001</v>
          </cell>
          <cell r="E208">
            <v>1125.20902</v>
          </cell>
          <cell r="G208">
            <v>1258.49764</v>
          </cell>
        </row>
        <row r="209">
          <cell r="B209" t="str">
            <v xml:space="preserve">         ALN-2003-0001 - L.PMFF  1/2   150kV - Uprating</v>
          </cell>
          <cell r="C209" t="str">
            <v>EQ</v>
          </cell>
          <cell r="E209">
            <v>1.728</v>
          </cell>
          <cell r="F209">
            <v>-1.728</v>
          </cell>
        </row>
        <row r="210">
          <cell r="B210" t="str">
            <v xml:space="preserve">         ALN-2003-0002 - L.CANIÇADA-VILA FRIA 1 - 150kV  Uprating</v>
          </cell>
          <cell r="C210" t="str">
            <v>EQ</v>
          </cell>
          <cell r="D210">
            <v>39.640729999999998</v>
          </cell>
          <cell r="E210">
            <v>942.46136000000001</v>
          </cell>
          <cell r="G210">
            <v>982.10208999999998</v>
          </cell>
        </row>
        <row r="211">
          <cell r="B211" t="str">
            <v xml:space="preserve">         ALN-2003-0004 - L.PMQAJ/FFQAJ    Uprating</v>
          </cell>
          <cell r="C211" t="str">
            <v>EQ</v>
          </cell>
          <cell r="D211">
            <v>1070.6405400000001</v>
          </cell>
          <cell r="E211">
            <v>1047.81078</v>
          </cell>
          <cell r="F211">
            <v>-2118.4513200000001</v>
          </cell>
        </row>
        <row r="212">
          <cell r="B212" t="str">
            <v xml:space="preserve">         ALN-2003-0007 - L.CDRA2, Troço CD-RA, Uprating</v>
          </cell>
          <cell r="C212" t="str">
            <v>EQ</v>
          </cell>
          <cell r="D212">
            <v>1260.4313400000001</v>
          </cell>
          <cell r="E212">
            <v>351.96537999999998</v>
          </cell>
          <cell r="F212">
            <v>-1612.39672</v>
          </cell>
        </row>
        <row r="213">
          <cell r="B213" t="str">
            <v xml:space="preserve">         ALN-2003-0009 - L.PMMP / L.MPSN,  Uprating</v>
          </cell>
          <cell r="C213" t="str">
            <v>EQ</v>
          </cell>
          <cell r="D213">
            <v>81.159229999999994</v>
          </cell>
          <cell r="E213">
            <v>659.13804000000005</v>
          </cell>
          <cell r="G213">
            <v>740.29727000000003</v>
          </cell>
        </row>
        <row r="214">
          <cell r="B214" t="str">
            <v xml:space="preserve">         ALX-2006-0001 - UP-Rating de Linhas 150 KV (EXPL)</v>
          </cell>
          <cell r="C214" t="str">
            <v>EX</v>
          </cell>
          <cell r="E214">
            <v>36.032690000000002</v>
          </cell>
          <cell r="G214">
            <v>36.032690000000002</v>
          </cell>
        </row>
        <row r="215">
          <cell r="B215" t="str">
            <v xml:space="preserve">         ECL-2006-0003 - LINHAS 150kV - Obras Encerradas ( 2006 )</v>
          </cell>
          <cell r="C215" t="str">
            <v>EQ</v>
          </cell>
          <cell r="E215">
            <v>115.67391000000001</v>
          </cell>
          <cell r="G215">
            <v>115.67391000000001</v>
          </cell>
        </row>
        <row r="216">
          <cell r="B216" t="str">
            <v xml:space="preserve">         LNH-2002-0001 - L.TUNES-ESTOI</v>
          </cell>
          <cell r="C216" t="str">
            <v>EQ</v>
          </cell>
          <cell r="D216">
            <v>5424.7684399999998</v>
          </cell>
          <cell r="E216">
            <v>9087.5116099999996</v>
          </cell>
          <cell r="F216">
            <v>-14505.39205</v>
          </cell>
          <cell r="G216">
            <v>6.8879999999999999</v>
          </cell>
        </row>
        <row r="217">
          <cell r="B217" t="str">
            <v xml:space="preserve">         LNH-2002-0039 - L.FRCC, troço Ródão  - Castelo Branco</v>
          </cell>
          <cell r="C217" t="str">
            <v>EQ</v>
          </cell>
          <cell r="E217">
            <v>84.786100000000005</v>
          </cell>
          <cell r="F217">
            <v>-84.786100000000005</v>
          </cell>
        </row>
        <row r="218">
          <cell r="B218" t="str">
            <v xml:space="preserve">         LNH-2002-0044 - L.FERNÃO FERRO - TRAFARIA 2</v>
          </cell>
          <cell r="C218" t="str">
            <v>EQ</v>
          </cell>
          <cell r="D218">
            <v>108.72217000000001</v>
          </cell>
          <cell r="E218">
            <v>29.28332</v>
          </cell>
          <cell r="G218">
            <v>138.00549000000001</v>
          </cell>
        </row>
        <row r="221">
          <cell r="B221" t="str">
            <v xml:space="preserve">IMOBILIZADO  EM  CURSO  POR  OBRA  </v>
          </cell>
        </row>
        <row r="222">
          <cell r="B222" t="str">
            <v>Período: 2006-01 até 2006-08</v>
          </cell>
        </row>
        <row r="223">
          <cell r="C223" t="str">
            <v>Divisão</v>
          </cell>
          <cell r="G223" t="str">
            <v>(Un: mil euros)</v>
          </cell>
        </row>
        <row r="224">
          <cell r="D224" t="str">
            <v xml:space="preserve">Situação em </v>
          </cell>
          <cell r="E224" t="str">
            <v>Investimento</v>
          </cell>
          <cell r="F224" t="str">
            <v>Transfer. p/</v>
          </cell>
          <cell r="G224" t="str">
            <v>Situação em</v>
          </cell>
        </row>
        <row r="225">
          <cell r="B225" t="str">
            <v>Classes do imobilizado  /  Obra</v>
          </cell>
          <cell r="D225" t="str">
            <v>2005-12-31</v>
          </cell>
          <cell r="E225" t="str">
            <v>realizado</v>
          </cell>
          <cell r="F225" t="str">
            <v>exploração</v>
          </cell>
          <cell r="G225" t="str">
            <v>2006-08-31</v>
          </cell>
        </row>
        <row r="226">
          <cell r="B226" t="str">
            <v xml:space="preserve">         LNH-2002-0049 - L.ARCD, Desvio  p/ SFD</v>
          </cell>
          <cell r="C226" t="str">
            <v>EQ</v>
          </cell>
          <cell r="E226">
            <v>1.00135</v>
          </cell>
          <cell r="G226">
            <v>1.00135</v>
          </cell>
        </row>
        <row r="227">
          <cell r="B227" t="str">
            <v xml:space="preserve">         LNH-2002-0052 - L.SNTN 1/2 - Desvio P/ PORTIMÃO</v>
          </cell>
          <cell r="C227" t="str">
            <v>EQ</v>
          </cell>
          <cell r="D227">
            <v>148.14839000000001</v>
          </cell>
          <cell r="E227">
            <v>1106.66257</v>
          </cell>
          <cell r="G227">
            <v>1254.81096</v>
          </cell>
        </row>
        <row r="228">
          <cell r="B228" t="str">
            <v xml:space="preserve">         LNH-2002-0059 - L.DLOR/DLVI-abert. LCDOR/CDVI2 (t.inici)</v>
          </cell>
          <cell r="C228" t="str">
            <v>EQ</v>
          </cell>
          <cell r="D228">
            <v>30.366700000000002</v>
          </cell>
          <cell r="E228">
            <v>6.0491599999999996</v>
          </cell>
          <cell r="G228">
            <v>36.415860000000002</v>
          </cell>
        </row>
        <row r="229">
          <cell r="B229" t="str">
            <v xml:space="preserve">         LNH-2003-0016 - L.TNET-Desv. p/ Sub. Sotavento Algarvio</v>
          </cell>
          <cell r="C229" t="str">
            <v>EQ</v>
          </cell>
          <cell r="D229">
            <v>10.921609999999999</v>
          </cell>
          <cell r="G229">
            <v>10.921609999999999</v>
          </cell>
        </row>
        <row r="230">
          <cell r="B230" t="str">
            <v xml:space="preserve">         LNH-2003-0040 - L.VV2CD, Abertura p/ SFD</v>
          </cell>
          <cell r="C230" t="str">
            <v>EQ</v>
          </cell>
          <cell r="E230">
            <v>0.70096000000000003</v>
          </cell>
          <cell r="G230">
            <v>0.70096000000000003</v>
          </cell>
        </row>
        <row r="231">
          <cell r="B231" t="str">
            <v xml:space="preserve">         LNH-2003-0041 - L.FDCD, T do terno Desvio LVNRA p/ SOR</v>
          </cell>
          <cell r="C231" t="str">
            <v>EQ</v>
          </cell>
          <cell r="E231">
            <v>2.3030599999999999</v>
          </cell>
          <cell r="G231">
            <v>2.3030599999999999</v>
          </cell>
        </row>
        <row r="232">
          <cell r="B232" t="str">
            <v xml:space="preserve">         LNH-2003-0046 - L.CDDL 1/2-abertura LCDOR/CDVI2(t.final)</v>
          </cell>
          <cell r="C232" t="str">
            <v>EQ</v>
          </cell>
          <cell r="D232">
            <v>30.366700000000002</v>
          </cell>
          <cell r="E232">
            <v>5.7010199999999998</v>
          </cell>
          <cell r="G232">
            <v>36.067720000000001</v>
          </cell>
        </row>
        <row r="233">
          <cell r="B233" t="str">
            <v xml:space="preserve">         LNH-2005-0047 - L.Mod. de Linhas 150kV e 400kV (SFR)</v>
          </cell>
          <cell r="C233" t="str">
            <v>EQ</v>
          </cell>
          <cell r="D233">
            <v>597.33398</v>
          </cell>
          <cell r="E233">
            <v>91.363549999999904</v>
          </cell>
          <cell r="F233">
            <v>-688.69753000000003</v>
          </cell>
        </row>
        <row r="234">
          <cell r="B234" t="str">
            <v xml:space="preserve">      44232220 - Transporte Electricidade - Linhas 220Kv</v>
          </cell>
          <cell r="D234">
            <v>6639.3479299999999</v>
          </cell>
          <cell r="E234">
            <v>22043.783800000001</v>
          </cell>
          <cell r="F234">
            <v>-1694.67643</v>
          </cell>
          <cell r="G234">
            <v>26988.455300000001</v>
          </cell>
        </row>
        <row r="235">
          <cell r="B235" t="str">
            <v xml:space="preserve">         ALN-2002-0023 - L.PEREIROS-BATALHA 1 - Uprating</v>
          </cell>
          <cell r="C235" t="str">
            <v>EQ</v>
          </cell>
          <cell r="E235">
            <v>5.0457599999999996</v>
          </cell>
          <cell r="F235">
            <v>-5.0457599999999996</v>
          </cell>
        </row>
        <row r="236">
          <cell r="B236" t="str">
            <v xml:space="preserve">         ALN-2002-0024 - L.PEREIROS-BATALHA 2 - Uprating</v>
          </cell>
          <cell r="C236" t="str">
            <v>EQ</v>
          </cell>
          <cell r="D236">
            <v>62.94117</v>
          </cell>
          <cell r="G236">
            <v>62.94117</v>
          </cell>
        </row>
        <row r="237">
          <cell r="B237" t="str">
            <v xml:space="preserve">         ALN-2002-0025 - L.TORRÃO - RECAREI  Uprating</v>
          </cell>
          <cell r="C237" t="str">
            <v>EQ</v>
          </cell>
          <cell r="D237">
            <v>121.2666</v>
          </cell>
          <cell r="E237">
            <v>960.84986000000004</v>
          </cell>
          <cell r="F237">
            <v>-1082.11646</v>
          </cell>
        </row>
        <row r="238">
          <cell r="B238" t="str">
            <v xml:space="preserve">         ALN-2002-0034 - L.RRVM / RRCT - Uprating</v>
          </cell>
          <cell r="C238" t="str">
            <v>EQ</v>
          </cell>
          <cell r="D238">
            <v>25.613520000000001</v>
          </cell>
          <cell r="G238">
            <v>25.613520000000001</v>
          </cell>
        </row>
        <row r="239">
          <cell r="B239" t="str">
            <v xml:space="preserve">         ALN-2002-0035 - L.BTPN - Uprating</v>
          </cell>
          <cell r="C239" t="str">
            <v>EQ</v>
          </cell>
          <cell r="E239">
            <v>1.9530000000000001</v>
          </cell>
          <cell r="F239">
            <v>-1.9530000000000001</v>
          </cell>
        </row>
        <row r="240">
          <cell r="B240" t="str">
            <v xml:space="preserve">         ALN-2002-0039 - L.CTGCN/SEJ - Uprating Ramal</v>
          </cell>
          <cell r="C240" t="str">
            <v>EQ</v>
          </cell>
          <cell r="D240">
            <v>2.3862999999999999</v>
          </cell>
          <cell r="F240">
            <v>-2.3862999999999999</v>
          </cell>
        </row>
        <row r="241">
          <cell r="B241" t="str">
            <v xml:space="preserve">         ALN-2003-0005 - L.Mogadouro - Valeira, Uprating</v>
          </cell>
          <cell r="C241" t="str">
            <v>EQ</v>
          </cell>
          <cell r="D241">
            <v>61.287059999999997</v>
          </cell>
          <cell r="E241">
            <v>312.79662000000002</v>
          </cell>
          <cell r="G241">
            <v>374.08368000000002</v>
          </cell>
        </row>
        <row r="242">
          <cell r="B242" t="str">
            <v xml:space="preserve">         ALN-2003-0006 - L.Valeira-Valdigem 1 e 2, Uprating</v>
          </cell>
          <cell r="C242" t="str">
            <v>EQ</v>
          </cell>
          <cell r="D242">
            <v>27.67212</v>
          </cell>
          <cell r="G242">
            <v>27.67212</v>
          </cell>
        </row>
        <row r="243">
          <cell r="B243" t="str">
            <v xml:space="preserve">         ALN-2003-0012 - L.Torrão-Carrapatelo, Uprating</v>
          </cell>
          <cell r="C243" t="str">
            <v>EQ</v>
          </cell>
          <cell r="D243">
            <v>10.586690000000001</v>
          </cell>
          <cell r="E243">
            <v>160.66460000000001</v>
          </cell>
          <cell r="G243">
            <v>171.25129000000001</v>
          </cell>
        </row>
        <row r="244">
          <cell r="B244" t="str">
            <v xml:space="preserve">         ALX-2002-0002 - L.CGAM  ( 220kV ) - Uprating</v>
          </cell>
          <cell r="C244" t="str">
            <v>EX</v>
          </cell>
          <cell r="D244">
            <v>954.47803999999996</v>
          </cell>
          <cell r="E244">
            <v>430.00272000000001</v>
          </cell>
          <cell r="G244">
            <v>1384.4807599999999</v>
          </cell>
        </row>
        <row r="245">
          <cell r="B245" t="str">
            <v xml:space="preserve">         ECL-2005-0002 - LINHAS 220kV - Obras Encerradas ( 2005 )</v>
          </cell>
          <cell r="C245" t="str">
            <v>EQ</v>
          </cell>
          <cell r="E245">
            <v>20.876799999999999</v>
          </cell>
          <cell r="G245">
            <v>20.876799999999999</v>
          </cell>
        </row>
        <row r="246">
          <cell r="B246" t="str">
            <v xml:space="preserve">         ECL-2006-0002 - LINHAS 220kV - Obras Encerradas ( 2006 )</v>
          </cell>
          <cell r="C246" t="str">
            <v>EQ</v>
          </cell>
          <cell r="D246">
            <v>25.711580000000001</v>
          </cell>
          <cell r="E246">
            <v>1332.2832100000001</v>
          </cell>
          <cell r="G246">
            <v>1357.99479</v>
          </cell>
        </row>
        <row r="247">
          <cell r="B247" t="str">
            <v xml:space="preserve">         LNH-2002-0009 - L.SANTARÉM-ZÊZERE</v>
          </cell>
          <cell r="C247" t="str">
            <v>EQ</v>
          </cell>
          <cell r="D247">
            <v>19.927980000000002</v>
          </cell>
          <cell r="E247">
            <v>72.896829999999994</v>
          </cell>
          <cell r="F247">
            <v>-92.824809999999999</v>
          </cell>
        </row>
        <row r="248">
          <cell r="B248" t="str">
            <v xml:space="preserve">         LNH-2002-0017 - L.BODIOSA - VALDIGEM</v>
          </cell>
          <cell r="C248" t="str">
            <v>EQ</v>
          </cell>
          <cell r="E248">
            <v>510.3501</v>
          </cell>
          <cell r="F248">
            <v>-510.3501</v>
          </cell>
        </row>
        <row r="249">
          <cell r="B249" t="str">
            <v xml:space="preserve">         LNH-2002-0019 - L.BODIOSA-PARAIMO</v>
          </cell>
          <cell r="C249" t="str">
            <v>EQ</v>
          </cell>
          <cell r="D249">
            <v>2683.0769799999998</v>
          </cell>
          <cell r="E249">
            <v>8042.63393</v>
          </cell>
          <cell r="G249">
            <v>10725.71091</v>
          </cell>
        </row>
        <row r="250">
          <cell r="B250" t="str">
            <v xml:space="preserve">         LNH-2002-0024 - L."FANHOES"-TRAJOUCE</v>
          </cell>
          <cell r="C250" t="str">
            <v>EQ</v>
          </cell>
          <cell r="D250">
            <v>327.81164000000001</v>
          </cell>
          <cell r="E250">
            <v>702.80169999999998</v>
          </cell>
          <cell r="G250">
            <v>1030.6133400000001</v>
          </cell>
        </row>
        <row r="251">
          <cell r="B251" t="str">
            <v xml:space="preserve">         LNH-2002-0034 - L.CASTELO BRANCO - FERRO 1/2</v>
          </cell>
          <cell r="C251" t="str">
            <v>EQ</v>
          </cell>
          <cell r="D251">
            <v>1325.97237</v>
          </cell>
          <cell r="E251">
            <v>8011.6369599999998</v>
          </cell>
          <cell r="G251">
            <v>9337.6093299999993</v>
          </cell>
        </row>
        <row r="252">
          <cell r="B252" t="str">
            <v xml:space="preserve">         LNH-2002-0038 - L.DI - OLMOS -  ( 1º Troço )</v>
          </cell>
          <cell r="C252" t="str">
            <v>EQ</v>
          </cell>
          <cell r="D252">
            <v>35.867640000000002</v>
          </cell>
          <cell r="E252">
            <v>63.597470000000001</v>
          </cell>
          <cell r="G252">
            <v>99.465109999999996</v>
          </cell>
        </row>
        <row r="253">
          <cell r="B253" t="str">
            <v xml:space="preserve">         LNH-2002-0040 - L.Espariz - Penela</v>
          </cell>
          <cell r="C253" t="str">
            <v>EQ</v>
          </cell>
          <cell r="E253">
            <v>31.404599999999999</v>
          </cell>
          <cell r="G253">
            <v>31.404599999999999</v>
          </cell>
        </row>
        <row r="254">
          <cell r="B254" t="str">
            <v xml:space="preserve">         LNH-2002-0041 - L.VILA POUCA AGUIAR - VALDIGEM</v>
          </cell>
          <cell r="C254" t="str">
            <v>EQ</v>
          </cell>
          <cell r="D254">
            <v>72.546599999999998</v>
          </cell>
          <cell r="G254">
            <v>72.546599999999998</v>
          </cell>
        </row>
        <row r="255">
          <cell r="B255" t="str">
            <v xml:space="preserve">         LNH-2002-0050 - L.RMTJ - Desvio P/ SCE</v>
          </cell>
          <cell r="C255" t="str">
            <v>EQ</v>
          </cell>
          <cell r="D255">
            <v>63.287520000000001</v>
          </cell>
          <cell r="G255">
            <v>63.287520000000001</v>
          </cell>
        </row>
        <row r="256">
          <cell r="B256" t="str">
            <v xml:space="preserve">         LNH-2002-0060 - L.ESTARREJA-PEREIROS - Desvio p/ PARAIMO</v>
          </cell>
          <cell r="C256" t="str">
            <v>EQ</v>
          </cell>
          <cell r="D256">
            <v>626.57069999999999</v>
          </cell>
          <cell r="E256">
            <v>579.81632000000002</v>
          </cell>
          <cell r="G256">
            <v>1206.3870199999999</v>
          </cell>
        </row>
        <row r="257">
          <cell r="B257" t="str">
            <v xml:space="preserve">         LNH-2003-0002 - L.VMED1  "Upgrade"  220 kV</v>
          </cell>
          <cell r="C257" t="str">
            <v>EQ</v>
          </cell>
          <cell r="E257">
            <v>31.494759999999999</v>
          </cell>
          <cell r="G257">
            <v>31.494759999999999</v>
          </cell>
        </row>
        <row r="258">
          <cell r="B258" t="str">
            <v xml:space="preserve">         LNH-2003-0006 - L.Alto Mira -Zambujal 1   (cabo subt. )</v>
          </cell>
          <cell r="C258" t="str">
            <v>EQ</v>
          </cell>
          <cell r="E258">
            <v>3.48916</v>
          </cell>
          <cell r="G258">
            <v>3.48916</v>
          </cell>
        </row>
        <row r="259">
          <cell r="B259" t="str">
            <v xml:space="preserve">         LNH-2003-0020 - L.VMED2  - "Upgrade" p/  dupla de 220 kV</v>
          </cell>
          <cell r="C259" t="str">
            <v>EQ</v>
          </cell>
          <cell r="E259">
            <v>7.2156200000000004</v>
          </cell>
          <cell r="G259">
            <v>7.2156200000000004</v>
          </cell>
        </row>
        <row r="260">
          <cell r="B260" t="str">
            <v xml:space="preserve">         LNH-2003-0022 - L.RVCPR2-PPS, Desvio p/ S. Espariz</v>
          </cell>
          <cell r="C260" t="str">
            <v>EQ</v>
          </cell>
          <cell r="E260">
            <v>4.7347299999999999</v>
          </cell>
          <cell r="G260">
            <v>4.7347299999999999</v>
          </cell>
        </row>
        <row r="261">
          <cell r="B261" t="str">
            <v xml:space="preserve">         LNH-2003-0036 - L.BTPN, Desv p/ D. Intern(LBTDI e LDIPN)</v>
          </cell>
          <cell r="C261" t="str">
            <v>EQ</v>
          </cell>
          <cell r="D261">
            <v>2.2338800000000001</v>
          </cell>
          <cell r="G261">
            <v>2.2338800000000001</v>
          </cell>
        </row>
        <row r="262">
          <cell r="B262" t="str">
            <v xml:space="preserve">         LNH-2003-0038 - L.BT-Aldeadavila, Ligação para DI</v>
          </cell>
          <cell r="C262" t="str">
            <v>EQ</v>
          </cell>
          <cell r="D262">
            <v>2.2338800000000001</v>
          </cell>
          <cell r="G262">
            <v>2.2338800000000001</v>
          </cell>
        </row>
        <row r="263">
          <cell r="B263" t="str">
            <v xml:space="preserve">         LNH-2003-0039 - L.PTPN, Desvio p/ SDI</v>
          </cell>
          <cell r="C263" t="str">
            <v>EQ</v>
          </cell>
          <cell r="D263">
            <v>2.2338800000000001</v>
          </cell>
          <cell r="G263">
            <v>2.2338800000000001</v>
          </cell>
        </row>
        <row r="264">
          <cell r="B264" t="str">
            <v xml:space="preserve">         LNH-2003-0054 - L.PRZR 3, Desvio p/ Penela</v>
          </cell>
          <cell r="C264" t="str">
            <v>EQ</v>
          </cell>
          <cell r="D264">
            <v>1.88893</v>
          </cell>
          <cell r="E264">
            <v>2.2367900000000001</v>
          </cell>
          <cell r="G264">
            <v>4.1257200000000003</v>
          </cell>
        </row>
        <row r="265">
          <cell r="B265" t="str">
            <v xml:space="preserve">         LNH-2003-0055 - L.OQTN, Reforço troço final p/ dupla</v>
          </cell>
          <cell r="C265" t="str">
            <v>EQ</v>
          </cell>
          <cell r="D265">
            <v>21.713460000000001</v>
          </cell>
          <cell r="E265">
            <v>49.11965</v>
          </cell>
          <cell r="G265">
            <v>70.833110000000005</v>
          </cell>
        </row>
        <row r="266">
          <cell r="B266" t="str">
            <v xml:space="preserve">         LNH-2005-0002 - L.Vila Chã-Pereiros1, Desvio p/ Espariz</v>
          </cell>
          <cell r="C266" t="str">
            <v>EQ</v>
          </cell>
          <cell r="E266">
            <v>4.0952000000000002</v>
          </cell>
          <cell r="G266">
            <v>4.0952000000000002</v>
          </cell>
        </row>
        <row r="267">
          <cell r="B267" t="str">
            <v xml:space="preserve">         LNH-2005-0048 - L.DI - OLMOS- 2º troço ("T" até SDI )</v>
          </cell>
          <cell r="C267" t="str">
            <v>EQ</v>
          </cell>
          <cell r="D267">
            <v>6.1916900000000004</v>
          </cell>
          <cell r="G267">
            <v>6.1916900000000004</v>
          </cell>
        </row>
        <row r="268">
          <cell r="B268" t="str">
            <v xml:space="preserve">         LNH-2005-0051 - L.Vila Chã-Pereiros2, Desvio p/ Espariz</v>
          </cell>
          <cell r="C268" t="str">
            <v>EQ</v>
          </cell>
          <cell r="E268">
            <v>4.0952599999999997</v>
          </cell>
          <cell r="G268">
            <v>4.0952599999999997</v>
          </cell>
        </row>
        <row r="269">
          <cell r="B269" t="str">
            <v xml:space="preserve">         RLN-2005-0003 - L. AGPR1-Substituição de isoladores</v>
          </cell>
          <cell r="C269" t="str">
            <v>EX</v>
          </cell>
          <cell r="D269">
            <v>155.8477</v>
          </cell>
          <cell r="E269">
            <v>330.68551000000002</v>
          </cell>
          <cell r="G269">
            <v>486.53321</v>
          </cell>
        </row>
        <row r="270">
          <cell r="B270" t="str">
            <v xml:space="preserve">         RLN-2006-0018 - L.CGRM2/3 - Subst. de isoladores</v>
          </cell>
          <cell r="C270" t="str">
            <v>EX</v>
          </cell>
          <cell r="E270">
            <v>367.00664</v>
          </cell>
          <cell r="G270">
            <v>367.00664</v>
          </cell>
        </row>
        <row r="271">
          <cell r="B271" t="str">
            <v xml:space="preserve">      44232230 - Transporte Electricidade - Linhas 400KV</v>
          </cell>
          <cell r="D271">
            <v>6846.9622200000003</v>
          </cell>
          <cell r="E271">
            <v>21138.71081</v>
          </cell>
          <cell r="F271">
            <v>-1836.7432899999999</v>
          </cell>
          <cell r="G271">
            <v>26148.92974</v>
          </cell>
        </row>
        <row r="272">
          <cell r="B272" t="str">
            <v xml:space="preserve">         ECL-2005-0003 - LINHAS 150kV - Obras Encerradas ( 2005 )</v>
          </cell>
          <cell r="C272" t="str">
            <v>EQ</v>
          </cell>
          <cell r="E272">
            <v>24.928879999999999</v>
          </cell>
          <cell r="G272">
            <v>24.928879999999999</v>
          </cell>
        </row>
        <row r="273">
          <cell r="B273" t="str">
            <v xml:space="preserve">         ECL-2006-0001 - LINHAS 400kV - Obras Encerradas ( 2006 )</v>
          </cell>
          <cell r="C273" t="str">
            <v>EQ</v>
          </cell>
          <cell r="E273">
            <v>127.5676</v>
          </cell>
          <cell r="G273">
            <v>127.5676</v>
          </cell>
        </row>
        <row r="274">
          <cell r="B274" t="str">
            <v xml:space="preserve">         LNH-2002-0003 - L.FANHÕES-ALTO MIRA II, mod.p/ 400/220kV</v>
          </cell>
          <cell r="C274" t="str">
            <v>EQ</v>
          </cell>
          <cell r="D274">
            <v>848.58127000000002</v>
          </cell>
          <cell r="E274">
            <v>3417.4957599999998</v>
          </cell>
          <cell r="G274">
            <v>4266.0770300000004</v>
          </cell>
        </row>
        <row r="275">
          <cell r="B275" t="str">
            <v xml:space="preserve">         LNH-2002-0016 - L.ALQUEVA-BALBOA</v>
          </cell>
          <cell r="C275" t="str">
            <v>EQ</v>
          </cell>
          <cell r="E275">
            <v>10.048</v>
          </cell>
          <cell r="F275">
            <v>-10.048</v>
          </cell>
        </row>
        <row r="276">
          <cell r="B276" t="str">
            <v xml:space="preserve">         LNH-2002-0018 - L.CARREGADO-RIO MAIOR 2,3</v>
          </cell>
          <cell r="C276" t="str">
            <v>EQ</v>
          </cell>
          <cell r="D276">
            <v>1.68083</v>
          </cell>
          <cell r="E276">
            <v>3.4620000000000102E-2</v>
          </cell>
          <cell r="G276">
            <v>1.7154499999999999</v>
          </cell>
        </row>
        <row r="277">
          <cell r="B277" t="str">
            <v xml:space="preserve">         LNH-2002-0023 - L.SINES-PORTIMÃO 3</v>
          </cell>
          <cell r="C277" t="str">
            <v>EQ</v>
          </cell>
          <cell r="D277">
            <v>2514.4751099999999</v>
          </cell>
          <cell r="E277">
            <v>9027.0354200000002</v>
          </cell>
          <cell r="G277">
            <v>11541.51053</v>
          </cell>
        </row>
        <row r="278">
          <cell r="B278" t="str">
            <v xml:space="preserve">         LNH-2002-0025 - L.BATALHA - PEGO</v>
          </cell>
          <cell r="C278" t="str">
            <v>EQ</v>
          </cell>
          <cell r="D278">
            <v>1815.38366</v>
          </cell>
          <cell r="E278">
            <v>6504.7161999999998</v>
          </cell>
          <cell r="G278">
            <v>8320.0998600000003</v>
          </cell>
        </row>
        <row r="279">
          <cell r="B279" t="str">
            <v xml:space="preserve">         LNH-2002-0042 - L.VALDIGEM - VERMOIM</v>
          </cell>
          <cell r="C279" t="str">
            <v>EQ</v>
          </cell>
          <cell r="D279">
            <v>274.22503999999998</v>
          </cell>
          <cell r="E279">
            <v>40.177819999999997</v>
          </cell>
          <cell r="G279">
            <v>314.40285999999998</v>
          </cell>
        </row>
        <row r="280">
          <cell r="B280" t="str">
            <v xml:space="preserve">         LNH-2002-0046 - L.RMFN - Desvio p/ SAM</v>
          </cell>
          <cell r="C280" t="str">
            <v>EQ</v>
          </cell>
          <cell r="E280">
            <v>1.5979099999999999</v>
          </cell>
          <cell r="G280">
            <v>1.5979099999999999</v>
          </cell>
        </row>
        <row r="281">
          <cell r="B281" t="str">
            <v xml:space="preserve">         LNH-2002-0047 - L.RRRM2 - Abertura na SBL</v>
          </cell>
          <cell r="C281" t="str">
            <v>EQ</v>
          </cell>
          <cell r="D281">
            <v>94.049589999999995</v>
          </cell>
          <cell r="E281">
            <v>580.86165000000005</v>
          </cell>
          <cell r="F281">
            <v>-674.91124000000002</v>
          </cell>
        </row>
        <row r="282">
          <cell r="B282" t="str">
            <v xml:space="preserve">         LNH-2002-0053 - L.PALMELA - RIBATEJO - Desvio p/ "FF"</v>
          </cell>
          <cell r="C282" t="str">
            <v>EQ</v>
          </cell>
          <cell r="E282">
            <v>17.30912</v>
          </cell>
          <cell r="G282">
            <v>17.30912</v>
          </cell>
        </row>
        <row r="283">
          <cell r="B283" t="str">
            <v xml:space="preserve">         LNH-2002-0054 - L.BLRM + LRMRJ, desvio p/ BP a SRM</v>
          </cell>
          <cell r="C283" t="str">
            <v>EQ</v>
          </cell>
          <cell r="E283">
            <v>0.47334999999999999</v>
          </cell>
          <cell r="G283">
            <v>0.47334999999999999</v>
          </cell>
        </row>
        <row r="284">
          <cell r="B284" t="str">
            <v xml:space="preserve">         LNH-2002-0055 - L.RRRM II - Desvio p/ PARAIMO</v>
          </cell>
          <cell r="C284" t="str">
            <v>EQ</v>
          </cell>
          <cell r="D284">
            <v>536.36121000000003</v>
          </cell>
          <cell r="E284">
            <v>598.33442000000002</v>
          </cell>
          <cell r="F284">
            <v>-1134.6956299999999</v>
          </cell>
        </row>
        <row r="285">
          <cell r="B285" t="str">
            <v xml:space="preserve">         LNH-2002-0057 - L.PORTIMÃO - TUNES</v>
          </cell>
          <cell r="C285" t="str">
            <v>EQ</v>
          </cell>
          <cell r="D285">
            <v>40.742199999999997</v>
          </cell>
          <cell r="E285">
            <v>85.667249999999996</v>
          </cell>
          <cell r="G285">
            <v>126.40945000000001</v>
          </cell>
        </row>
        <row r="286">
          <cell r="B286" t="str">
            <v xml:space="preserve">         LNH-2002-0058 - L.ALRA I - Desvio p/  PEDRALVA</v>
          </cell>
          <cell r="C286" t="str">
            <v>EQ</v>
          </cell>
          <cell r="D286">
            <v>12.167719999999999</v>
          </cell>
          <cell r="E286">
            <v>3.4325199999999998</v>
          </cell>
          <cell r="G286">
            <v>15.600239999999999</v>
          </cell>
        </row>
        <row r="287">
          <cell r="B287" t="str">
            <v xml:space="preserve">         LNH-2002-0062 - L.PICOTE-DOURO INTERNACIONAL</v>
          </cell>
          <cell r="C287" t="str">
            <v>EQ</v>
          </cell>
          <cell r="D287">
            <v>16.75169</v>
          </cell>
          <cell r="G287">
            <v>16.75169</v>
          </cell>
        </row>
        <row r="288">
          <cell r="B288" t="str">
            <v xml:space="preserve">         LNH-2002-0067 - L.FNRJ - Zona de Fanhões</v>
          </cell>
          <cell r="C288" t="str">
            <v>EQ</v>
          </cell>
          <cell r="E288">
            <v>4.3695599999999999</v>
          </cell>
          <cell r="F288">
            <v>-4.3695599999999999</v>
          </cell>
        </row>
        <row r="289">
          <cell r="B289" t="str">
            <v xml:space="preserve">         LNH-2002-0070 - L.D. Intern.- Aldeadav., Upgr.(a 400kV)</v>
          </cell>
          <cell r="C289" t="str">
            <v>EQ</v>
          </cell>
          <cell r="D289">
            <v>2.24329</v>
          </cell>
          <cell r="G289">
            <v>2.24329</v>
          </cell>
        </row>
        <row r="290">
          <cell r="B290" t="str">
            <v xml:space="preserve">         LNH-2003-0001 - L.Falagueira-Mamporcão</v>
          </cell>
          <cell r="C290" t="str">
            <v>EQ</v>
          </cell>
          <cell r="D290">
            <v>58.624989999999997</v>
          </cell>
          <cell r="E290">
            <v>125.7833</v>
          </cell>
          <cell r="G290">
            <v>184.40828999999999</v>
          </cell>
        </row>
        <row r="291">
          <cell r="B291" t="str">
            <v xml:space="preserve">         LNH-2003-0037 - L.PN-Aldeadavila, Ligação para DI</v>
          </cell>
          <cell r="C291" t="str">
            <v>EQ</v>
          </cell>
          <cell r="D291">
            <v>1.12165</v>
          </cell>
          <cell r="G291">
            <v>1.12165</v>
          </cell>
        </row>
        <row r="294">
          <cell r="B294" t="str">
            <v xml:space="preserve">IMOBILIZADO  EM  CURSO  POR  OBRA  </v>
          </cell>
        </row>
        <row r="295">
          <cell r="B295" t="str">
            <v>Período: 2006-01 até 2006-08</v>
          </cell>
        </row>
        <row r="296">
          <cell r="C296" t="str">
            <v>Divisão</v>
          </cell>
          <cell r="G296" t="str">
            <v>(Un: mil euros)</v>
          </cell>
        </row>
        <row r="297">
          <cell r="D297" t="str">
            <v xml:space="preserve">Situação em </v>
          </cell>
          <cell r="E297" t="str">
            <v>Investimento</v>
          </cell>
          <cell r="F297" t="str">
            <v>Transfer. p/</v>
          </cell>
          <cell r="G297" t="str">
            <v>Situação em</v>
          </cell>
        </row>
        <row r="298">
          <cell r="B298" t="str">
            <v>Classes do imobilizado  /  Obra</v>
          </cell>
          <cell r="D298" t="str">
            <v>2005-12-31</v>
          </cell>
          <cell r="E298" t="str">
            <v>realizado</v>
          </cell>
          <cell r="F298" t="str">
            <v>exploração</v>
          </cell>
          <cell r="G298" t="str">
            <v>2006-08-31</v>
          </cell>
        </row>
        <row r="299">
          <cell r="B299" t="str">
            <v xml:space="preserve">         LNH-2003-0052 - L.Tunes - "S. Algarvio"</v>
          </cell>
          <cell r="C299" t="str">
            <v>EQ</v>
          </cell>
          <cell r="D299">
            <v>24.39481</v>
          </cell>
          <cell r="G299">
            <v>24.39481</v>
          </cell>
        </row>
        <row r="300">
          <cell r="B300" t="str">
            <v xml:space="preserve">         LNH-2005-0005 - L.Ligação do terno 400 kV à CBT 2</v>
          </cell>
          <cell r="C300" t="str">
            <v>EQ</v>
          </cell>
          <cell r="D300">
            <v>4.6776299999999997</v>
          </cell>
          <cell r="G300">
            <v>4.6776299999999997</v>
          </cell>
        </row>
        <row r="301">
          <cell r="B301" t="str">
            <v xml:space="preserve">         LNH-2005-0007 - L.Batalha - Lavos a 400kV</v>
          </cell>
          <cell r="C301" t="str">
            <v>EQ</v>
          </cell>
          <cell r="E301">
            <v>19.93777</v>
          </cell>
          <cell r="G301">
            <v>19.93777</v>
          </cell>
        </row>
        <row r="302">
          <cell r="B302" t="str">
            <v xml:space="preserve">         LNH-2005-0010 - L."S. Algarvio" - Espanha</v>
          </cell>
          <cell r="C302" t="str">
            <v>EQ</v>
          </cell>
          <cell r="D302">
            <v>14.113770000000001</v>
          </cell>
          <cell r="G302">
            <v>14.113770000000001</v>
          </cell>
        </row>
        <row r="303">
          <cell r="B303" t="str">
            <v xml:space="preserve">         LNH-2005-0029 - L.RMTJ (TV), Remod Troço</v>
          </cell>
          <cell r="C303" t="str">
            <v>EQ</v>
          </cell>
          <cell r="D303">
            <v>8.3807299999999998</v>
          </cell>
          <cell r="G303">
            <v>8.3807299999999998</v>
          </cell>
        </row>
        <row r="304">
          <cell r="B304" t="str">
            <v xml:space="preserve">         LNH-2005-0033 - L.Alto Mira-Trajouce -remodelação</v>
          </cell>
          <cell r="C304" t="str">
            <v>EQ</v>
          </cell>
          <cell r="D304">
            <v>8.3807299999999998</v>
          </cell>
          <cell r="G304">
            <v>8.3807299999999998</v>
          </cell>
        </row>
        <row r="305">
          <cell r="B305" t="str">
            <v xml:space="preserve">         LNH-2005-0046 - L.PTPN (lado SPN), desvio p/ SDI</v>
          </cell>
          <cell r="C305" t="str">
            <v>EQ</v>
          </cell>
          <cell r="D305">
            <v>1.10934</v>
          </cell>
          <cell r="G305">
            <v>1.10934</v>
          </cell>
        </row>
        <row r="306">
          <cell r="B306" t="str">
            <v xml:space="preserve">         MFO-2006-0003 - L.PEGO - CEDILLO ( Mont. Fibras Opticas)</v>
          </cell>
          <cell r="C306" t="str">
            <v>EQ</v>
          </cell>
          <cell r="E306">
            <v>12.718859999999999</v>
          </cell>
          <cell r="F306">
            <v>-12.718859999999999</v>
          </cell>
        </row>
        <row r="307">
          <cell r="B307" t="str">
            <v xml:space="preserve">         RLN-2005-0008 - L.PMFN - Substituição de Isoladores</v>
          </cell>
          <cell r="C307" t="str">
            <v>EX</v>
          </cell>
          <cell r="D307">
            <v>181.65949000000001</v>
          </cell>
          <cell r="E307">
            <v>3.7422000000000102</v>
          </cell>
          <cell r="G307">
            <v>185.40169</v>
          </cell>
        </row>
        <row r="308">
          <cell r="B308" t="str">
            <v xml:space="preserve">         RLN-2005-0009 - L.Sub.Isol(LCSBPM1,CSBPM2,CSBPM3,CSBPM4)</v>
          </cell>
          <cell r="C308" t="str">
            <v>EX</v>
          </cell>
          <cell r="D308">
            <v>387.83747</v>
          </cell>
          <cell r="E308">
            <v>374.09347000000002</v>
          </cell>
          <cell r="G308">
            <v>761.93093999999996</v>
          </cell>
        </row>
        <row r="309">
          <cell r="B309" t="str">
            <v xml:space="preserve">         RLN-2006-0017 - L.FNAM4/LAMRJ-Substituição de isoladores</v>
          </cell>
          <cell r="C309" t="str">
            <v>EX</v>
          </cell>
          <cell r="E309">
            <v>158.38513</v>
          </cell>
          <cell r="G309">
            <v>158.38513</v>
          </cell>
        </row>
        <row r="310">
          <cell r="B310" t="str">
            <v xml:space="preserve">      44232270 - Transporte Electricidade - Ramais 150KV</v>
          </cell>
          <cell r="D310">
            <v>10.375</v>
          </cell>
          <cell r="E310">
            <v>38.150590000000001</v>
          </cell>
          <cell r="F310">
            <v>-48.525590000000001</v>
          </cell>
        </row>
        <row r="311">
          <cell r="B311" t="str">
            <v xml:space="preserve">         RAM-2002-0001 - L.VILA NOVA-RIBA DÁVE, ramal p/ Oleiros</v>
          </cell>
          <cell r="C311" t="str">
            <v>EQ</v>
          </cell>
          <cell r="D311">
            <v>10.375</v>
          </cell>
          <cell r="E311">
            <v>38.150590000000001</v>
          </cell>
          <cell r="F311">
            <v>-48.525590000000001</v>
          </cell>
        </row>
        <row r="312">
          <cell r="B312" t="str">
            <v xml:space="preserve">      44238130 - Telecomunicações-Segurança - Fibra Óptica</v>
          </cell>
          <cell r="D312">
            <v>1013.7762300000001</v>
          </cell>
          <cell r="E312">
            <v>2981.3661299999999</v>
          </cell>
          <cell r="F312">
            <v>-2014.8281899999999</v>
          </cell>
          <cell r="G312">
            <v>1980.3141700000001</v>
          </cell>
        </row>
        <row r="313">
          <cell r="B313" t="str">
            <v xml:space="preserve">         ALN-2002-0025 - L.TORRÃO - RECAREI  Uprating</v>
          </cell>
          <cell r="C313" t="str">
            <v>EQ</v>
          </cell>
          <cell r="D313">
            <v>17.606290000000001</v>
          </cell>
          <cell r="E313">
            <v>155.62433999999999</v>
          </cell>
          <cell r="F313">
            <v>-173.23062999999999</v>
          </cell>
        </row>
        <row r="314">
          <cell r="B314" t="str">
            <v xml:space="preserve">         ALN-2002-0026 - L.CANIÇADA - OLEIROS  Uprating</v>
          </cell>
          <cell r="C314" t="str">
            <v>EQ</v>
          </cell>
          <cell r="E314">
            <v>1.4585600000000001</v>
          </cell>
          <cell r="G314">
            <v>1.4585600000000001</v>
          </cell>
        </row>
        <row r="315">
          <cell r="B315" t="str">
            <v xml:space="preserve">         ALN-2002-0040 - L.F. Ferro - Trafaria 1/2 (Uprating)</v>
          </cell>
          <cell r="C315" t="str">
            <v>EQ</v>
          </cell>
          <cell r="D315">
            <v>11.44652</v>
          </cell>
          <cell r="E315">
            <v>105.70681999999999</v>
          </cell>
          <cell r="G315">
            <v>117.15334</v>
          </cell>
        </row>
        <row r="316">
          <cell r="B316" t="str">
            <v xml:space="preserve">         ALN-2003-0002 - L.CANIÇADA-VILA FRIA 1 - 150kV  Uprating</v>
          </cell>
          <cell r="C316" t="str">
            <v>EQ</v>
          </cell>
          <cell r="E316">
            <v>252.67789999999999</v>
          </cell>
          <cell r="G316">
            <v>252.67789999999999</v>
          </cell>
        </row>
        <row r="317">
          <cell r="B317" t="str">
            <v xml:space="preserve">         ALN-2003-0004 - L.PMQAJ/FFQAJ    Uprating</v>
          </cell>
          <cell r="C317" t="str">
            <v>EQ</v>
          </cell>
          <cell r="D317">
            <v>170.32639</v>
          </cell>
          <cell r="E317">
            <v>101.80287</v>
          </cell>
          <cell r="F317">
            <v>-272.12925999999999</v>
          </cell>
        </row>
        <row r="318">
          <cell r="B318" t="str">
            <v xml:space="preserve">         ALN-2003-0005 - L.Mogadouro - Valeira, Uprating</v>
          </cell>
          <cell r="C318" t="str">
            <v>EQ</v>
          </cell>
          <cell r="E318">
            <v>55.748379999999997</v>
          </cell>
          <cell r="G318">
            <v>55.748379999999997</v>
          </cell>
        </row>
        <row r="319">
          <cell r="B319" t="str">
            <v xml:space="preserve">         ALN-2003-0007 - L.CDRA2, Troço CD-RA, Uprating</v>
          </cell>
          <cell r="C319" t="str">
            <v>EQ</v>
          </cell>
          <cell r="D319">
            <v>244.12508</v>
          </cell>
          <cell r="E319">
            <v>115.40173</v>
          </cell>
          <cell r="F319">
            <v>-359.52681000000001</v>
          </cell>
        </row>
        <row r="320">
          <cell r="B320" t="str">
            <v xml:space="preserve">         ALN-2003-0009 - L.PMMP / L.MPSN,  Uprating</v>
          </cell>
          <cell r="C320" t="str">
            <v>EQ</v>
          </cell>
          <cell r="E320">
            <v>68.555530000000005</v>
          </cell>
          <cell r="G320">
            <v>68.555530000000005</v>
          </cell>
        </row>
        <row r="321">
          <cell r="B321" t="str">
            <v xml:space="preserve">         ALN-2003-0012 - L.Torrão-Carrapatelo, Uprating</v>
          </cell>
          <cell r="C321" t="str">
            <v>EQ</v>
          </cell>
          <cell r="E321">
            <v>62.083269999999999</v>
          </cell>
          <cell r="G321">
            <v>62.083269999999999</v>
          </cell>
        </row>
        <row r="322">
          <cell r="B322" t="str">
            <v xml:space="preserve">         ECL-2006-0001 - LINHAS 400kV - Obras Encerradas ( 2006 )</v>
          </cell>
          <cell r="C322" t="str">
            <v>EQ</v>
          </cell>
          <cell r="E322">
            <v>1.0438499999999999</v>
          </cell>
          <cell r="G322">
            <v>1.0438499999999999</v>
          </cell>
        </row>
        <row r="323">
          <cell r="B323" t="str">
            <v xml:space="preserve">         ECL-2006-0002 - LINHAS 220kV - Obras Encerradas ( 2006 )</v>
          </cell>
          <cell r="C323" t="str">
            <v>EQ</v>
          </cell>
          <cell r="E323">
            <v>59.95017</v>
          </cell>
          <cell r="G323">
            <v>59.95017</v>
          </cell>
        </row>
        <row r="324">
          <cell r="B324" t="str">
            <v xml:space="preserve">         LNH-2002-0034 - L.CASTELO BRANCO - FERRO 1/2</v>
          </cell>
          <cell r="C324" t="str">
            <v>EQ</v>
          </cell>
          <cell r="D324">
            <v>40.8904</v>
          </cell>
          <cell r="E324">
            <v>244.52761000000001</v>
          </cell>
          <cell r="G324">
            <v>285.41800999999998</v>
          </cell>
        </row>
        <row r="325">
          <cell r="B325" t="str">
            <v xml:space="preserve">         LNH-2002-0039 - L.FRCC, troço Ródão  - Castelo Branco</v>
          </cell>
          <cell r="C325" t="str">
            <v>EQ</v>
          </cell>
          <cell r="E325">
            <v>7.1513999999999998</v>
          </cell>
          <cell r="F325">
            <v>-7.1513999999999998</v>
          </cell>
        </row>
        <row r="326">
          <cell r="B326" t="str">
            <v xml:space="preserve">         LNH-2002-0052 - L.SNTN 1/2 - Desvio P/ PORTIMÃO</v>
          </cell>
          <cell r="C326" t="str">
            <v>EQ</v>
          </cell>
          <cell r="E326">
            <v>48.963360000000002</v>
          </cell>
          <cell r="G326">
            <v>48.963360000000002</v>
          </cell>
        </row>
        <row r="327">
          <cell r="B327" t="str">
            <v xml:space="preserve">         LNH-2002-0060 - L.ESTARREJA-PEREIROS - Desvio p/ PARAIMO</v>
          </cell>
          <cell r="C327" t="str">
            <v>EQ</v>
          </cell>
          <cell r="D327">
            <v>4.8938699999999997</v>
          </cell>
          <cell r="E327">
            <v>29.714320000000001</v>
          </cell>
          <cell r="G327">
            <v>34.60819</v>
          </cell>
        </row>
        <row r="328">
          <cell r="B328" t="str">
            <v xml:space="preserve">         LNH-2005-0047 - L.Mod. de Linhas 150kV e 400kV (SFR)</v>
          </cell>
          <cell r="C328" t="str">
            <v>EQ</v>
          </cell>
          <cell r="D328">
            <v>13.548439999999999</v>
          </cell>
          <cell r="E328">
            <v>12.49192</v>
          </cell>
          <cell r="F328">
            <v>-26.04036</v>
          </cell>
        </row>
        <row r="329">
          <cell r="B329" t="str">
            <v xml:space="preserve">         MFO-2006-0003 - L.PEGO - CEDILLO ( Mont. Fibras Opticas)</v>
          </cell>
          <cell r="C329" t="str">
            <v>EQ</v>
          </cell>
          <cell r="E329">
            <v>1165.7457300000001</v>
          </cell>
          <cell r="F329">
            <v>-1165.7457300000001</v>
          </cell>
        </row>
        <row r="330">
          <cell r="B330" t="str">
            <v xml:space="preserve">         TFO-2002-0001 - RS - Fibras Ópticas</v>
          </cell>
          <cell r="C330" t="str">
            <v>SI</v>
          </cell>
          <cell r="E330">
            <v>11.004</v>
          </cell>
          <cell r="F330">
            <v>-11.004</v>
          </cell>
        </row>
        <row r="331">
          <cell r="B331" t="str">
            <v xml:space="preserve">         TFO-2005-0001 - RS - Fibras Opticas 2005</v>
          </cell>
          <cell r="C331" t="str">
            <v>SI</v>
          </cell>
          <cell r="D331">
            <v>510.93923999999998</v>
          </cell>
          <cell r="E331">
            <v>481.71436999999997</v>
          </cell>
          <cell r="G331">
            <v>992.65360999999996</v>
          </cell>
        </row>
        <row r="332">
          <cell r="B332" t="str">
            <v xml:space="preserve">      44238230 - Telecomunicações Não Reguladas no Sist.Eléctrico (Linhas)</v>
          </cell>
          <cell r="D332">
            <v>890.26948000000004</v>
          </cell>
          <cell r="E332">
            <v>1395.43523</v>
          </cell>
          <cell r="F332">
            <v>-1139.7832100000001</v>
          </cell>
          <cell r="G332">
            <v>1145.9214999999999</v>
          </cell>
        </row>
        <row r="333">
          <cell r="B333" t="str">
            <v xml:space="preserve">         ALN-2002-0011 - L.PMER - Uprating</v>
          </cell>
          <cell r="C333" t="str">
            <v>EQ</v>
          </cell>
          <cell r="D333">
            <v>661.02755999999999</v>
          </cell>
          <cell r="E333">
            <v>44.915999999999997</v>
          </cell>
          <cell r="F333">
            <v>-705.94356000000005</v>
          </cell>
        </row>
        <row r="334">
          <cell r="B334" t="str">
            <v xml:space="preserve">         LNH-2002-0001 - L.TUNES-ESTOI</v>
          </cell>
          <cell r="C334" t="str">
            <v>EQ</v>
          </cell>
          <cell r="D334">
            <v>44.174230000000001</v>
          </cell>
          <cell r="E334">
            <v>389.66541999999998</v>
          </cell>
          <cell r="F334">
            <v>-433.83965000000001</v>
          </cell>
        </row>
        <row r="335">
          <cell r="B335" t="str">
            <v xml:space="preserve">         LNH-2002-0003 - L.FANHÕES-ALTO MIRA II, mod.p/ 400/220kV</v>
          </cell>
          <cell r="C335" t="str">
            <v>EQ</v>
          </cell>
          <cell r="D335">
            <v>16.655139999999999</v>
          </cell>
          <cell r="E335">
            <v>89.370670000000004</v>
          </cell>
          <cell r="G335">
            <v>106.02581000000001</v>
          </cell>
        </row>
        <row r="336">
          <cell r="B336" t="str">
            <v xml:space="preserve">         LNH-2002-0019 - L.BODIOSA-PARAIMO</v>
          </cell>
          <cell r="C336" t="str">
            <v>EQ</v>
          </cell>
          <cell r="D336">
            <v>42.594380000000001</v>
          </cell>
          <cell r="E336">
            <v>231.18803</v>
          </cell>
          <cell r="G336">
            <v>273.78241000000003</v>
          </cell>
        </row>
        <row r="337">
          <cell r="B337" t="str">
            <v xml:space="preserve">         LNH-2002-0023 - L.SINES-PORTIMÃO 3</v>
          </cell>
          <cell r="C337" t="str">
            <v>EQ</v>
          </cell>
          <cell r="D337">
            <v>76.197320000000005</v>
          </cell>
          <cell r="E337">
            <v>362.17622</v>
          </cell>
          <cell r="G337">
            <v>438.37353999999999</v>
          </cell>
        </row>
        <row r="338">
          <cell r="B338" t="str">
            <v xml:space="preserve">         LNH-2002-0024 - L."FANHOES"-TRAJOUCE</v>
          </cell>
          <cell r="C338" t="str">
            <v>EQ</v>
          </cell>
          <cell r="E338">
            <v>8.4980200000000004</v>
          </cell>
          <cell r="G338">
            <v>8.4980200000000004</v>
          </cell>
        </row>
        <row r="339">
          <cell r="B339" t="str">
            <v xml:space="preserve">         LNH-2002-0025 - L.BATALHA - PEGO</v>
          </cell>
          <cell r="C339" t="str">
            <v>EQ</v>
          </cell>
          <cell r="D339">
            <v>49.620849999999997</v>
          </cell>
          <cell r="E339">
            <v>269.62087000000002</v>
          </cell>
          <cell r="G339">
            <v>319.24171999999999</v>
          </cell>
        </row>
        <row r="340">
          <cell r="B340" t="str">
            <v>Gestão do sistema</v>
          </cell>
          <cell r="D340">
            <v>46.660049999999998</v>
          </cell>
          <cell r="E340">
            <v>56.992829999999998</v>
          </cell>
          <cell r="F340">
            <v>-47.248719999999999</v>
          </cell>
          <cell r="G340">
            <v>56.404159999999997</v>
          </cell>
        </row>
        <row r="341">
          <cell r="B341" t="str">
            <v xml:space="preserve">      44232310 - Transporte Electricidade - Gestor Sistema</v>
          </cell>
          <cell r="E341">
            <v>56.404159999999997</v>
          </cell>
          <cell r="G341">
            <v>56.404159999999997</v>
          </cell>
        </row>
        <row r="342">
          <cell r="B342" t="str">
            <v xml:space="preserve">         GSM-2005-0001 - GS-Melhoramento nos Sistemas Siemens(1)</v>
          </cell>
          <cell r="C342" t="str">
            <v>GS</v>
          </cell>
          <cell r="E342">
            <v>56.404159999999997</v>
          </cell>
          <cell r="G342">
            <v>56.404159999999997</v>
          </cell>
        </row>
        <row r="343">
          <cell r="B343" t="str">
            <v xml:space="preserve">      44232520 - Transporte Electricidade - Cont.Medida-Fact.Prod.</v>
          </cell>
          <cell r="D343">
            <v>46.660049999999998</v>
          </cell>
          <cell r="E343">
            <v>0.58866999999999803</v>
          </cell>
          <cell r="F343">
            <v>-47.248719999999999</v>
          </cell>
        </row>
        <row r="344">
          <cell r="B344" t="str">
            <v xml:space="preserve">         SEP-2002-0001 - CS-Sistema Fact. Produção - SIME</v>
          </cell>
          <cell r="C344" t="str">
            <v>CS</v>
          </cell>
          <cell r="D344">
            <v>46.660049999999998</v>
          </cell>
          <cell r="E344">
            <v>0.58866999999999803</v>
          </cell>
          <cell r="F344">
            <v>-47.248719999999999</v>
          </cell>
        </row>
        <row r="345">
          <cell r="B345" t="str">
            <v>Equipamento acessório</v>
          </cell>
          <cell r="D345">
            <v>894.90201999999999</v>
          </cell>
          <cell r="E345">
            <v>2170.3753299999998</v>
          </cell>
          <cell r="F345">
            <v>-486.41118999999998</v>
          </cell>
          <cell r="G345">
            <v>2578.86616</v>
          </cell>
        </row>
        <row r="346">
          <cell r="B346" t="str">
            <v xml:space="preserve">      44238110 - Telecomunicações-Segurança - Comutação Telefónica</v>
          </cell>
          <cell r="D346">
            <v>12.092370000000001</v>
          </cell>
          <cell r="E346">
            <v>134.79814999999999</v>
          </cell>
          <cell r="F346">
            <v>-105.904</v>
          </cell>
          <cell r="G346">
            <v>40.986519999999999</v>
          </cell>
        </row>
        <row r="347">
          <cell r="B347" t="str">
            <v xml:space="preserve">         TCT-2002-0001 - RS-Comutação Telefónica</v>
          </cell>
          <cell r="C347" t="str">
            <v>SI</v>
          </cell>
          <cell r="E347">
            <v>105.904</v>
          </cell>
          <cell r="F347">
            <v>-105.904</v>
          </cell>
        </row>
        <row r="348">
          <cell r="B348" t="str">
            <v xml:space="preserve">         TCT-2005-0001 - RS - Rede Telefónica de Segurança - 2005</v>
          </cell>
          <cell r="C348" t="str">
            <v>SI</v>
          </cell>
          <cell r="D348">
            <v>12.092370000000001</v>
          </cell>
          <cell r="E348">
            <v>28.89415</v>
          </cell>
          <cell r="G348">
            <v>40.986519999999999</v>
          </cell>
        </row>
        <row r="349">
          <cell r="B349" t="str">
            <v xml:space="preserve">      44238120 - Telecomunicações-Segurança - transmissão de dados</v>
          </cell>
          <cell r="D349">
            <v>882.80965000000003</v>
          </cell>
          <cell r="E349">
            <v>1881.57322</v>
          </cell>
          <cell r="F349">
            <v>-380.50718999999998</v>
          </cell>
          <cell r="G349">
            <v>2383.8756800000001</v>
          </cell>
        </row>
        <row r="350">
          <cell r="B350" t="str">
            <v xml:space="preserve">         TFD-2002-0001 - RS-Sist. Transmissão Fonia e Dados</v>
          </cell>
          <cell r="C350" t="str">
            <v>SI</v>
          </cell>
          <cell r="E350">
            <v>316.9649</v>
          </cell>
          <cell r="F350">
            <v>-316.9649</v>
          </cell>
        </row>
        <row r="351">
          <cell r="B351" t="str">
            <v xml:space="preserve">         TFD-2002-0004 - RS-Remodelação Rede Feixes Hertzianos</v>
          </cell>
          <cell r="C351" t="str">
            <v>SI</v>
          </cell>
          <cell r="E351">
            <v>32.994</v>
          </cell>
          <cell r="F351">
            <v>-32.994</v>
          </cell>
        </row>
        <row r="352">
          <cell r="B352" t="str">
            <v xml:space="preserve">         TFD-2002-0007 - RS-Rede de Dados de Alto Débito</v>
          </cell>
          <cell r="C352" t="str">
            <v>SI</v>
          </cell>
          <cell r="E352">
            <v>32.416539999999998</v>
          </cell>
          <cell r="F352">
            <v>-30.548290000000001</v>
          </cell>
          <cell r="G352">
            <v>1.86825</v>
          </cell>
        </row>
        <row r="353">
          <cell r="B353" t="str">
            <v xml:space="preserve">         TFD-2004-0001 - Rede de Dados Industrial</v>
          </cell>
          <cell r="C353" t="str">
            <v>SI</v>
          </cell>
          <cell r="D353">
            <v>257.27206000000001</v>
          </cell>
          <cell r="E353">
            <v>155.02001999999999</v>
          </cell>
          <cell r="G353">
            <v>412.29208</v>
          </cell>
        </row>
        <row r="354">
          <cell r="B354" t="str">
            <v xml:space="preserve">         TFD-2005-0001 - RS - Rede de Dados Alto Debito - 2005</v>
          </cell>
          <cell r="C354" t="str">
            <v>SI</v>
          </cell>
          <cell r="D354">
            <v>586.88824999999997</v>
          </cell>
          <cell r="E354">
            <v>1324.80744</v>
          </cell>
          <cell r="G354">
            <v>1911.69569</v>
          </cell>
        </row>
        <row r="355">
          <cell r="B355" t="str">
            <v xml:space="preserve">         TFD-2005-0002 - RS - Rede Transm. Fonia e Dados - 2005</v>
          </cell>
          <cell r="C355" t="str">
            <v>SI</v>
          </cell>
          <cell r="D355">
            <v>38.649340000000002</v>
          </cell>
          <cell r="E355">
            <v>13.11623</v>
          </cell>
          <cell r="G355">
            <v>51.765569999999997</v>
          </cell>
        </row>
        <row r="356">
          <cell r="B356" t="str">
            <v xml:space="preserve">         TFD-2006-0001 - Remodelação da Rede de Feixes Hertzianos</v>
          </cell>
          <cell r="C356" t="str">
            <v>SI</v>
          </cell>
          <cell r="E356">
            <v>6.2540899999999997</v>
          </cell>
          <cell r="G356">
            <v>6.2540899999999997</v>
          </cell>
        </row>
        <row r="357">
          <cell r="B357" t="str">
            <v xml:space="preserve">      44238140 - Telecomunicações - Segurança-Sist. de Alimentação</v>
          </cell>
          <cell r="E357">
            <v>154.00396000000001</v>
          </cell>
          <cell r="G357">
            <v>154.00396000000001</v>
          </cell>
        </row>
        <row r="358">
          <cell r="B358" t="str">
            <v xml:space="preserve">         SAT-2005-0001 - ST - Remod. S. A. Principais de Telecom</v>
          </cell>
          <cell r="C358" t="str">
            <v>EX</v>
          </cell>
          <cell r="E358">
            <v>150.57347999999999</v>
          </cell>
          <cell r="G358">
            <v>150.57347999999999</v>
          </cell>
        </row>
        <row r="359">
          <cell r="B359" t="str">
            <v xml:space="preserve">         SAT-2006-0001 - ST-Bateria acida s/  manut. de Telecom.</v>
          </cell>
          <cell r="C359" t="str">
            <v>EX</v>
          </cell>
          <cell r="E359">
            <v>3.4304800000000002</v>
          </cell>
          <cell r="G359">
            <v>3.4304800000000002</v>
          </cell>
        </row>
        <row r="360">
          <cell r="B360" t="str">
            <v>Sistemas informáticos</v>
          </cell>
          <cell r="D360">
            <v>48.917430000000003</v>
          </cell>
          <cell r="E360">
            <v>489.97800000000001</v>
          </cell>
          <cell r="F360">
            <v>-56.032200000000003</v>
          </cell>
          <cell r="G360">
            <v>482.86322999999999</v>
          </cell>
        </row>
        <row r="361">
          <cell r="B361" t="str">
            <v xml:space="preserve">      44261100 - Equip Informático Próprio - Equipamento central</v>
          </cell>
          <cell r="D361">
            <v>48.917430000000003</v>
          </cell>
          <cell r="E361">
            <v>489.97800000000001</v>
          </cell>
          <cell r="F361">
            <v>-56.032200000000003</v>
          </cell>
          <cell r="G361">
            <v>482.86322999999999</v>
          </cell>
        </row>
        <row r="362">
          <cell r="B362" t="str">
            <v xml:space="preserve">         IFM-2004-0002 - DRS  Corporativo</v>
          </cell>
          <cell r="C362" t="str">
            <v>SI</v>
          </cell>
          <cell r="E362">
            <v>2.6749999999999998</v>
          </cell>
          <cell r="F362">
            <v>-2.6749999999999998</v>
          </cell>
        </row>
        <row r="363">
          <cell r="B363" t="str">
            <v xml:space="preserve">         IFM-2004-0003 - Sistemas Informáticos  SAP (3)</v>
          </cell>
          <cell r="C363" t="str">
            <v>SI</v>
          </cell>
          <cell r="E363">
            <v>53.357199999999999</v>
          </cell>
          <cell r="F363">
            <v>-53.357199999999999</v>
          </cell>
        </row>
        <row r="364">
          <cell r="B364" t="str">
            <v xml:space="preserve">         IFM-2005-0001 - Interligação Redes Informáticas REN (3)</v>
          </cell>
          <cell r="C364" t="str">
            <v>SI</v>
          </cell>
          <cell r="D364">
            <v>15.762589999999999</v>
          </cell>
          <cell r="E364">
            <v>108.12757999999999</v>
          </cell>
          <cell r="G364">
            <v>123.89017</v>
          </cell>
        </row>
        <row r="367">
          <cell r="B367" t="str">
            <v xml:space="preserve">IMOBILIZADO  EM  CURSO  POR  OBRA  </v>
          </cell>
        </row>
        <row r="368">
          <cell r="B368" t="str">
            <v>Período: 2006-01 até 2006-08</v>
          </cell>
        </row>
        <row r="369">
          <cell r="C369" t="str">
            <v>Divisão</v>
          </cell>
          <cell r="G369" t="str">
            <v>(Un: mil euros)</v>
          </cell>
        </row>
        <row r="370">
          <cell r="D370" t="str">
            <v xml:space="preserve">Situação em </v>
          </cell>
          <cell r="E370" t="str">
            <v>Investimento</v>
          </cell>
          <cell r="F370" t="str">
            <v>Transfer. p/</v>
          </cell>
          <cell r="G370" t="str">
            <v>Situação em</v>
          </cell>
        </row>
        <row r="371">
          <cell r="B371" t="str">
            <v>Classes do imobilizado  /  Obra</v>
          </cell>
          <cell r="D371" t="str">
            <v>2005-12-31</v>
          </cell>
          <cell r="E371" t="str">
            <v>realizado</v>
          </cell>
          <cell r="F371" t="str">
            <v>exploração</v>
          </cell>
          <cell r="G371" t="str">
            <v>2006-08-31</v>
          </cell>
        </row>
        <row r="372">
          <cell r="B372" t="str">
            <v xml:space="preserve">         IFM-2005-0002 - Sistemas Informáticos SAP (4)</v>
          </cell>
          <cell r="C372" t="str">
            <v>SI</v>
          </cell>
          <cell r="D372">
            <v>33.15484</v>
          </cell>
          <cell r="G372">
            <v>33.15484</v>
          </cell>
          <cell r="H372" t="str">
            <v xml:space="preserve"> ?</v>
          </cell>
        </row>
        <row r="373">
          <cell r="B373" t="str">
            <v xml:space="preserve">         IFM-2006-0001 - Data Center</v>
          </cell>
          <cell r="C373" t="str">
            <v>SI</v>
          </cell>
          <cell r="E373">
            <v>78.032849999999996</v>
          </cell>
          <cell r="G373">
            <v>78.032849999999996</v>
          </cell>
        </row>
        <row r="374">
          <cell r="B374" t="str">
            <v xml:space="preserve">         IFM-2006-0002 - Projecto DRS</v>
          </cell>
          <cell r="C374" t="str">
            <v>SI</v>
          </cell>
          <cell r="E374">
            <v>247.78537</v>
          </cell>
          <cell r="G374">
            <v>247.78537</v>
          </cell>
        </row>
        <row r="375">
          <cell r="B375" t="str">
            <v>TOTAL  GLOBAL</v>
          </cell>
          <cell r="D375">
            <v>119459.90626</v>
          </cell>
          <cell r="E375">
            <v>126065.93294</v>
          </cell>
          <cell r="F375">
            <v>-83769.248449999999</v>
          </cell>
          <cell r="G375">
            <v>161756.59075</v>
          </cell>
        </row>
        <row r="440">
          <cell r="B440" t="str">
            <v xml:space="preserve">IMOBILIZADO  EM  CURSO  POR  OBRA  </v>
          </cell>
        </row>
        <row r="441">
          <cell r="B441" t="str">
            <v>Período: 2006-01 até 2006-08</v>
          </cell>
        </row>
        <row r="442">
          <cell r="C442" t="str">
            <v>Divisão</v>
          </cell>
          <cell r="G442" t="str">
            <v>(Un: mil euros)</v>
          </cell>
        </row>
        <row r="443">
          <cell r="D443" t="str">
            <v xml:space="preserve">Situação em </v>
          </cell>
          <cell r="E443" t="str">
            <v>Investimento</v>
          </cell>
          <cell r="F443" t="str">
            <v>Transfer. p/</v>
          </cell>
          <cell r="G443" t="str">
            <v>Situação em</v>
          </cell>
        </row>
        <row r="444">
          <cell r="B444" t="str">
            <v>Classes do imobilizado  /  Obra</v>
          </cell>
          <cell r="D444" t="str">
            <v>2005-12-31</v>
          </cell>
          <cell r="E444" t="str">
            <v>realizado</v>
          </cell>
          <cell r="F444" t="str">
            <v>exploração</v>
          </cell>
          <cell r="G444" t="str">
            <v>2006-08-31</v>
          </cell>
        </row>
      </sheetData>
      <sheetData sheetId="7">
        <row r="2">
          <cell r="B2" t="str">
            <v>IMOBILIZADO  EM  EXPLORAÇÃO</v>
          </cell>
        </row>
        <row r="3">
          <cell r="B3" t="str">
            <v>No mês 2006-08</v>
          </cell>
        </row>
        <row r="4">
          <cell r="I4" t="str">
            <v>(Un: mil euros)</v>
          </cell>
        </row>
        <row r="5">
          <cell r="C5" t="str">
            <v>Imobilizado Bruto</v>
          </cell>
          <cell r="I5" t="str">
            <v>Imob. Liquido</v>
          </cell>
        </row>
        <row r="6">
          <cell r="C6" t="str">
            <v xml:space="preserve">Situação em </v>
          </cell>
          <cell r="D6" t="str">
            <v>Transfer. do</v>
          </cell>
          <cell r="E6" t="str">
            <v xml:space="preserve">Aquisições </v>
          </cell>
          <cell r="F6" t="str">
            <v>Abates e</v>
          </cell>
          <cell r="G6" t="str">
            <v>Situação em</v>
          </cell>
          <cell r="I6" t="str">
            <v>Situação em</v>
          </cell>
        </row>
        <row r="7">
          <cell r="B7" t="str">
            <v>Classes do imobilizado</v>
          </cell>
          <cell r="C7" t="str">
            <v>2006-07-31</v>
          </cell>
          <cell r="D7" t="str">
            <v>imob. Curso</v>
          </cell>
          <cell r="E7" t="str">
            <v>Directas</v>
          </cell>
          <cell r="F7" t="str">
            <v>regulariz.</v>
          </cell>
          <cell r="G7" t="str">
            <v>2006-08-31</v>
          </cell>
          <cell r="H7" t="str">
            <v>Amortizações</v>
          </cell>
          <cell r="I7" t="str">
            <v>2006-08-31</v>
          </cell>
        </row>
        <row r="8">
          <cell r="B8" t="str">
            <v>Imobilizado Corpóreo</v>
          </cell>
          <cell r="C8">
            <v>3253554.9652200001</v>
          </cell>
          <cell r="D8">
            <v>12928.06731</v>
          </cell>
          <cell r="E8">
            <v>141.84220999999999</v>
          </cell>
          <cell r="G8">
            <v>3266624.8747399999</v>
          </cell>
          <cell r="H8">
            <v>-1743536.43707</v>
          </cell>
          <cell r="I8">
            <v>1523088.4376699999</v>
          </cell>
        </row>
        <row r="9">
          <cell r="B9" t="str">
            <v xml:space="preserve">    Terrenos e recursos naturais</v>
          </cell>
          <cell r="C9">
            <v>1921.21398</v>
          </cell>
          <cell r="G9">
            <v>1921.21398</v>
          </cell>
          <cell r="I9">
            <v>1921.21398</v>
          </cell>
        </row>
        <row r="10">
          <cell r="B10" t="str">
            <v xml:space="preserve">    Edifícios e Outras Construções</v>
          </cell>
          <cell r="C10">
            <v>52289.103430000003</v>
          </cell>
          <cell r="D10">
            <v>6.1188099999999999</v>
          </cell>
          <cell r="G10">
            <v>52295.222240000003</v>
          </cell>
          <cell r="H10">
            <v>-22559.379239999998</v>
          </cell>
          <cell r="I10">
            <v>29735.843000000001</v>
          </cell>
        </row>
        <row r="11">
          <cell r="B11" t="str">
            <v xml:space="preserve">    Terrenos de centrais</v>
          </cell>
          <cell r="C11">
            <v>891717.73825000005</v>
          </cell>
          <cell r="G11">
            <v>891717.73825000005</v>
          </cell>
          <cell r="H11">
            <v>-485872.59824999998</v>
          </cell>
          <cell r="I11">
            <v>405845.14</v>
          </cell>
        </row>
        <row r="12">
          <cell r="B12" t="str">
            <v xml:space="preserve">    Subestações</v>
          </cell>
          <cell r="C12">
            <v>1048270.23402</v>
          </cell>
          <cell r="D12">
            <v>7203.9810600000001</v>
          </cell>
          <cell r="G12">
            <v>1055474.21508</v>
          </cell>
          <cell r="H12">
            <v>-554908.26108000102</v>
          </cell>
          <cell r="I12">
            <v>500565.95400000102</v>
          </cell>
        </row>
        <row r="13">
          <cell r="B13" t="str">
            <v xml:space="preserve">    Linhas</v>
          </cell>
          <cell r="C13">
            <v>1028338.08428</v>
          </cell>
          <cell r="D13">
            <v>3920.5656399999998</v>
          </cell>
          <cell r="G13">
            <v>1032258.64992</v>
          </cell>
          <cell r="H13">
            <v>-517907.23592000001</v>
          </cell>
          <cell r="I13">
            <v>514351.41399999999</v>
          </cell>
        </row>
        <row r="14">
          <cell r="B14" t="str">
            <v xml:space="preserve">    Equipamento Diverso</v>
          </cell>
          <cell r="C14">
            <v>2884.9220799999998</v>
          </cell>
          <cell r="G14">
            <v>2884.9220799999998</v>
          </cell>
          <cell r="H14">
            <v>-2025.29008</v>
          </cell>
          <cell r="I14">
            <v>859.63199999999995</v>
          </cell>
        </row>
        <row r="15">
          <cell r="B15" t="str">
            <v xml:space="preserve">    Gestão do sistema</v>
          </cell>
          <cell r="C15">
            <v>47691.06783</v>
          </cell>
          <cell r="G15">
            <v>47691.06783</v>
          </cell>
          <cell r="H15">
            <v>-39737.522830000002</v>
          </cell>
          <cell r="I15">
            <v>7953.5450000000001</v>
          </cell>
        </row>
        <row r="16">
          <cell r="B16" t="str">
            <v xml:space="preserve">    Equipamentos Acessórios</v>
          </cell>
          <cell r="C16">
            <v>144090.61038999999</v>
          </cell>
          <cell r="D16">
            <v>1797.4018000000001</v>
          </cell>
          <cell r="G16">
            <v>145888.01219000001</v>
          </cell>
          <cell r="H16">
            <v>-91738.913190000007</v>
          </cell>
          <cell r="I16">
            <v>54149.099000000002</v>
          </cell>
        </row>
        <row r="17">
          <cell r="B17" t="str">
            <v xml:space="preserve">    Outro Equipamento Básico</v>
          </cell>
          <cell r="C17">
            <v>9937.2524099999991</v>
          </cell>
          <cell r="G17">
            <v>9937.2524099999991</v>
          </cell>
          <cell r="H17">
            <v>-9890.1124099999997</v>
          </cell>
          <cell r="I17">
            <v>47.14</v>
          </cell>
        </row>
        <row r="18">
          <cell r="B18" t="str">
            <v xml:space="preserve">    Equipamento de Transporte</v>
          </cell>
          <cell r="C18">
            <v>1316.56197</v>
          </cell>
          <cell r="G18">
            <v>1316.56197</v>
          </cell>
          <cell r="H18">
            <v>-1306.75297</v>
          </cell>
          <cell r="I18">
            <v>9.8089999999999993</v>
          </cell>
        </row>
        <row r="19">
          <cell r="B19" t="str">
            <v xml:space="preserve">    Ferramentas e utensílios</v>
          </cell>
          <cell r="C19">
            <v>2251.2201100000002</v>
          </cell>
          <cell r="E19">
            <v>8.3993000000000002</v>
          </cell>
          <cell r="G19">
            <v>2259.6194099999998</v>
          </cell>
          <cell r="H19">
            <v>-1812.84141</v>
          </cell>
          <cell r="I19">
            <v>446.77800000000002</v>
          </cell>
        </row>
        <row r="20">
          <cell r="B20" t="str">
            <v xml:space="preserve">    Equipamento administrativo-Informático</v>
          </cell>
          <cell r="C20">
            <v>12887.99173</v>
          </cell>
          <cell r="E20">
            <v>127.74021999999999</v>
          </cell>
          <cell r="G20">
            <v>13015.731949999999</v>
          </cell>
          <cell r="H20">
            <v>-10845.10295</v>
          </cell>
          <cell r="I20">
            <v>2170.6289999999999</v>
          </cell>
        </row>
        <row r="21">
          <cell r="B21" t="str">
            <v xml:space="preserve">    Equipamento administrativo-resto</v>
          </cell>
          <cell r="C21">
            <v>5576.7734300000002</v>
          </cell>
          <cell r="E21">
            <v>5.7026899999999996</v>
          </cell>
          <cell r="G21">
            <v>5582.4761200000003</v>
          </cell>
          <cell r="H21">
            <v>-3496.0704300000002</v>
          </cell>
          <cell r="I21">
            <v>2086.40569</v>
          </cell>
        </row>
        <row r="22">
          <cell r="B22" t="str">
            <v xml:space="preserve">    Outras imobilizações corpóreas</v>
          </cell>
          <cell r="C22">
            <v>569.82899999999995</v>
          </cell>
          <cell r="G22">
            <v>569.82899999999995</v>
          </cell>
          <cell r="H22">
            <v>-24.13</v>
          </cell>
          <cell r="I22">
            <v>545.69899999999996</v>
          </cell>
        </row>
        <row r="23">
          <cell r="B23" t="str">
            <v xml:space="preserve">    Equipamento de Transporte-Leasing</v>
          </cell>
          <cell r="C23">
            <v>2423.6066799999999</v>
          </cell>
          <cell r="G23">
            <v>2423.6066799999999</v>
          </cell>
          <cell r="H23">
            <v>-1007.17168</v>
          </cell>
          <cell r="I23">
            <v>1416.4349999999999</v>
          </cell>
        </row>
        <row r="24">
          <cell r="B24" t="str">
            <v xml:space="preserve">    Equipamento informático-Leasing</v>
          </cell>
          <cell r="C24">
            <v>1388.7556300000001</v>
          </cell>
          <cell r="G24">
            <v>1388.7556300000001</v>
          </cell>
          <cell r="H24">
            <v>-405.05462999999997</v>
          </cell>
          <cell r="I24">
            <v>983.70100000000002</v>
          </cell>
        </row>
        <row r="25">
          <cell r="B25" t="str">
            <v>Imobilizado Incorpóreo</v>
          </cell>
          <cell r="C25">
            <v>118.58114</v>
          </cell>
          <cell r="G25">
            <v>118.58114</v>
          </cell>
          <cell r="H25">
            <v>-40.923139999999997</v>
          </cell>
          <cell r="I25">
            <v>77.658000000000001</v>
          </cell>
        </row>
        <row r="26">
          <cell r="B26" t="str">
            <v xml:space="preserve">    Imobilizações incorpóreas</v>
          </cell>
          <cell r="C26">
            <v>118.58114</v>
          </cell>
          <cell r="G26">
            <v>118.58114</v>
          </cell>
          <cell r="H26">
            <v>-40.923139999999997</v>
          </cell>
          <cell r="I26">
            <v>77.658000000000001</v>
          </cell>
        </row>
        <row r="27">
          <cell r="B27" t="str">
            <v>TOTAL  GLOBAL</v>
          </cell>
          <cell r="C27">
            <v>3253673.54636</v>
          </cell>
          <cell r="D27">
            <v>12928.06731</v>
          </cell>
          <cell r="E27">
            <v>141.84220999999999</v>
          </cell>
          <cell r="G27">
            <v>3266743.4558799998</v>
          </cell>
          <cell r="H27">
            <v>-1743577.3602100001</v>
          </cell>
          <cell r="I27">
            <v>1523166.09567</v>
          </cell>
        </row>
      </sheetData>
      <sheetData sheetId="8">
        <row r="2">
          <cell r="B2" t="str">
            <v>IMOBILIZADO  EM  EXPLORAÇÃO</v>
          </cell>
        </row>
        <row r="3">
          <cell r="B3" t="str">
            <v>Período: 2006-01 até 2006-08</v>
          </cell>
        </row>
        <row r="4">
          <cell r="I4" t="str">
            <v>(Un: mil euros)</v>
          </cell>
        </row>
        <row r="5">
          <cell r="C5" t="str">
            <v>Imobilizado Bruto</v>
          </cell>
          <cell r="I5" t="str">
            <v>Imob. Liquido</v>
          </cell>
        </row>
        <row r="6">
          <cell r="C6" t="str">
            <v xml:space="preserve">Situação em </v>
          </cell>
          <cell r="D6" t="str">
            <v>Transfer. do</v>
          </cell>
          <cell r="E6" t="str">
            <v xml:space="preserve">Aquisições </v>
          </cell>
          <cell r="F6" t="str">
            <v>Abates e</v>
          </cell>
          <cell r="G6" t="str">
            <v>Situação em</v>
          </cell>
          <cell r="I6" t="str">
            <v>Situação em</v>
          </cell>
        </row>
        <row r="7">
          <cell r="B7" t="str">
            <v>Classes do imobilizado</v>
          </cell>
          <cell r="C7" t="str">
            <v>2005-12-31</v>
          </cell>
          <cell r="D7" t="str">
            <v>imob. Curso</v>
          </cell>
          <cell r="E7" t="str">
            <v>Directas</v>
          </cell>
          <cell r="F7" t="str">
            <v>regulariz.</v>
          </cell>
          <cell r="G7" t="str">
            <v>2006-08-31</v>
          </cell>
          <cell r="H7" t="str">
            <v>Amortizações</v>
          </cell>
          <cell r="I7" t="str">
            <v>2006-08-31</v>
          </cell>
        </row>
        <row r="8">
          <cell r="B8" t="str">
            <v>Imobilizado Corpóreo</v>
          </cell>
          <cell r="C8">
            <v>3172896.5502599999</v>
          </cell>
          <cell r="D8">
            <v>83769.248449999999</v>
          </cell>
          <cell r="E8">
            <v>10888.040059999999</v>
          </cell>
          <cell r="F8">
            <v>-928.96402999999998</v>
          </cell>
          <cell r="G8">
            <v>3266624.8747399999</v>
          </cell>
          <cell r="H8">
            <v>-1743536.43707</v>
          </cell>
          <cell r="I8">
            <v>1523088.4376699999</v>
          </cell>
        </row>
        <row r="9">
          <cell r="B9" t="str">
            <v xml:space="preserve">    Terrenos e recursos naturais</v>
          </cell>
          <cell r="C9">
            <v>1921.21398</v>
          </cell>
          <cell r="G9">
            <v>1921.21398</v>
          </cell>
          <cell r="I9">
            <v>1921.21398</v>
          </cell>
        </row>
        <row r="10">
          <cell r="B10" t="str">
            <v xml:space="preserve">    Edifícios e Outras Construções</v>
          </cell>
          <cell r="C10">
            <v>50970.278429999998</v>
          </cell>
          <cell r="D10">
            <v>6.1188099999999999</v>
          </cell>
          <cell r="E10">
            <v>1318.825</v>
          </cell>
          <cell r="G10">
            <v>52295.222240000003</v>
          </cell>
          <cell r="H10">
            <v>-22559.379239999998</v>
          </cell>
          <cell r="I10">
            <v>29735.843000000001</v>
          </cell>
        </row>
        <row r="11">
          <cell r="B11" t="str">
            <v xml:space="preserve">    Terrenos de centrais</v>
          </cell>
          <cell r="C11">
            <v>891717.73825000005</v>
          </cell>
          <cell r="G11">
            <v>891717.73825000005</v>
          </cell>
          <cell r="H11">
            <v>-485872.59824999998</v>
          </cell>
          <cell r="I11">
            <v>405845.14</v>
          </cell>
        </row>
        <row r="12">
          <cell r="B12" t="str">
            <v xml:space="preserve">    Subestações</v>
          </cell>
          <cell r="C12">
            <v>1005733.29837</v>
          </cell>
          <cell r="D12">
            <v>49971.460270000003</v>
          </cell>
          <cell r="F12">
            <v>-230.54356000000001</v>
          </cell>
          <cell r="G12">
            <v>1055474.21508</v>
          </cell>
          <cell r="H12">
            <v>-554908.26108000102</v>
          </cell>
          <cell r="I12">
            <v>500565.95400000102</v>
          </cell>
        </row>
        <row r="13">
          <cell r="B13" t="str">
            <v xml:space="preserve">    Linhas</v>
          </cell>
          <cell r="C13">
            <v>993489.69590000005</v>
          </cell>
          <cell r="D13">
            <v>30047.365860000002</v>
          </cell>
          <cell r="E13">
            <v>8721.5881599999993</v>
          </cell>
          <cell r="G13">
            <v>1032258.64992</v>
          </cell>
          <cell r="H13">
            <v>-517907.23592000001</v>
          </cell>
          <cell r="I13">
            <v>514351.41399999999</v>
          </cell>
        </row>
        <row r="14">
          <cell r="B14" t="str">
            <v xml:space="preserve">    Equipamento Diverso</v>
          </cell>
          <cell r="C14">
            <v>2884.9220799999998</v>
          </cell>
          <cell r="G14">
            <v>2884.9220799999998</v>
          </cell>
          <cell r="H14">
            <v>-2025.29008</v>
          </cell>
          <cell r="I14">
            <v>859.63199999999995</v>
          </cell>
        </row>
        <row r="15">
          <cell r="B15" t="str">
            <v xml:space="preserve">    Gestão do sistema</v>
          </cell>
          <cell r="C15">
            <v>47643.819109999997</v>
          </cell>
          <cell r="D15">
            <v>47.248719999999999</v>
          </cell>
          <cell r="G15">
            <v>47691.06783</v>
          </cell>
          <cell r="H15">
            <v>-39737.522830000002</v>
          </cell>
          <cell r="I15">
            <v>7953.5450000000001</v>
          </cell>
        </row>
        <row r="16">
          <cell r="B16" t="str">
            <v xml:space="preserve">    Equipamentos Acessórios</v>
          </cell>
          <cell r="C16">
            <v>142246.9896</v>
          </cell>
          <cell r="D16">
            <v>3641.02259</v>
          </cell>
          <cell r="G16">
            <v>145888.01219000001</v>
          </cell>
          <cell r="H16">
            <v>-91738.913190000007</v>
          </cell>
          <cell r="I16">
            <v>54149.099000000002</v>
          </cell>
        </row>
        <row r="17">
          <cell r="B17" t="str">
            <v xml:space="preserve">    Outro Equipamento Básico</v>
          </cell>
          <cell r="C17">
            <v>9932.2311599999994</v>
          </cell>
          <cell r="E17">
            <v>5.0212500000000002</v>
          </cell>
          <cell r="G17">
            <v>9937.2524099999991</v>
          </cell>
          <cell r="H17">
            <v>-9890.1124099999997</v>
          </cell>
          <cell r="I17">
            <v>47.14</v>
          </cell>
        </row>
        <row r="18">
          <cell r="B18" t="str">
            <v xml:space="preserve">    Equipamento de Transporte</v>
          </cell>
          <cell r="C18">
            <v>1694.17768</v>
          </cell>
          <cell r="E18">
            <v>32.826870000000099</v>
          </cell>
          <cell r="F18">
            <v>-410.44258000000002</v>
          </cell>
          <cell r="G18">
            <v>1316.56197</v>
          </cell>
          <cell r="H18">
            <v>-1306.75297</v>
          </cell>
          <cell r="I18">
            <v>9.8089999999999993</v>
          </cell>
        </row>
        <row r="19">
          <cell r="B19" t="str">
            <v xml:space="preserve">    Ferramentas e utensílios</v>
          </cell>
          <cell r="C19">
            <v>2188.10295</v>
          </cell>
          <cell r="E19">
            <v>71.516459999999995</v>
          </cell>
          <cell r="G19">
            <v>2259.6194099999998</v>
          </cell>
          <cell r="H19">
            <v>-1812.84141</v>
          </cell>
          <cell r="I19">
            <v>446.77800000000002</v>
          </cell>
        </row>
        <row r="20">
          <cell r="B20" t="str">
            <v xml:space="preserve">    Equipamento administrativo-Informático</v>
          </cell>
          <cell r="C20">
            <v>12764.628629999999</v>
          </cell>
          <cell r="D20">
            <v>56.032200000000003</v>
          </cell>
          <cell r="E20">
            <v>372.57987000000003</v>
          </cell>
          <cell r="F20">
            <v>-177.50874999999999</v>
          </cell>
          <cell r="G20">
            <v>13015.731949999999</v>
          </cell>
          <cell r="H20">
            <v>-10845.10295</v>
          </cell>
          <cell r="I20">
            <v>2170.6289999999999</v>
          </cell>
        </row>
        <row r="21">
          <cell r="B21" t="str">
            <v xml:space="preserve">    Equipamento administrativo-resto</v>
          </cell>
          <cell r="C21">
            <v>5473.9695400000001</v>
          </cell>
          <cell r="E21">
            <v>136.81223999999901</v>
          </cell>
          <cell r="F21">
            <v>-28.30566</v>
          </cell>
          <cell r="G21">
            <v>5582.4761200000003</v>
          </cell>
          <cell r="H21">
            <v>-3496.0704300000002</v>
          </cell>
          <cell r="I21">
            <v>2086.40569</v>
          </cell>
        </row>
        <row r="22">
          <cell r="B22" t="str">
            <v xml:space="preserve">    Outras imobilizações corpóreas</v>
          </cell>
          <cell r="C22">
            <v>569.82899999999995</v>
          </cell>
          <cell r="G22">
            <v>569.82899999999995</v>
          </cell>
          <cell r="H22">
            <v>-24.13</v>
          </cell>
          <cell r="I22">
            <v>545.69899999999996</v>
          </cell>
        </row>
        <row r="23">
          <cell r="B23" t="str">
            <v xml:space="preserve">    Equipamento de Transporte-Leasing</v>
          </cell>
          <cell r="C23">
            <v>2276.89995</v>
          </cell>
          <cell r="E23">
            <v>228.87020999999999</v>
          </cell>
          <cell r="F23">
            <v>-82.163480000000007</v>
          </cell>
          <cell r="G23">
            <v>2423.6066799999999</v>
          </cell>
          <cell r="H23">
            <v>-1007.17168</v>
          </cell>
          <cell r="I23">
            <v>1416.4349999999999</v>
          </cell>
        </row>
        <row r="24">
          <cell r="B24" t="str">
            <v xml:space="preserve">    Equipamento informático-Leasing</v>
          </cell>
          <cell r="C24">
            <v>1388.7556300000001</v>
          </cell>
          <cell r="G24">
            <v>1388.7556300000001</v>
          </cell>
          <cell r="H24">
            <v>-405.05462999999997</v>
          </cell>
          <cell r="I24">
            <v>983.70100000000002</v>
          </cell>
        </row>
        <row r="25">
          <cell r="B25" t="str">
            <v>Imobilizado Incorpóreo</v>
          </cell>
          <cell r="C25">
            <v>118.58114</v>
          </cell>
          <cell r="G25">
            <v>118.58114</v>
          </cell>
          <cell r="H25">
            <v>-40.923139999999997</v>
          </cell>
          <cell r="I25">
            <v>77.658000000000001</v>
          </cell>
        </row>
        <row r="26">
          <cell r="B26" t="str">
            <v xml:space="preserve">    Imobilizações incorpóreas</v>
          </cell>
          <cell r="C26">
            <v>118.58114</v>
          </cell>
          <cell r="G26">
            <v>118.58114</v>
          </cell>
          <cell r="H26">
            <v>-40.923139999999997</v>
          </cell>
          <cell r="I26">
            <v>77.658000000000001</v>
          </cell>
        </row>
        <row r="27">
          <cell r="B27" t="str">
            <v>TOTAL  GLOBAL</v>
          </cell>
          <cell r="C27">
            <v>3173015.1313999998</v>
          </cell>
          <cell r="D27">
            <v>83769.248449999999</v>
          </cell>
          <cell r="E27">
            <v>10888.040059999999</v>
          </cell>
          <cell r="F27">
            <v>-928.96402999999998</v>
          </cell>
          <cell r="G27">
            <v>3266743.4558799998</v>
          </cell>
          <cell r="H27">
            <v>-1743577.3602100001</v>
          </cell>
          <cell r="I27">
            <v>1523166.09567</v>
          </cell>
        </row>
      </sheetData>
      <sheetData sheetId="9">
        <row r="2">
          <cell r="B2" t="str">
            <v>IMOBILIZADO  EM  EXPLORAÇÃO</v>
          </cell>
        </row>
        <row r="3">
          <cell r="B3" t="str">
            <v>Período: 2006-01 até 2006-08</v>
          </cell>
        </row>
        <row r="4">
          <cell r="I4" t="str">
            <v>(Un: mil euros)</v>
          </cell>
        </row>
        <row r="5">
          <cell r="C5" t="str">
            <v>Imobilizado Bruto</v>
          </cell>
          <cell r="I5" t="str">
            <v>Imob. Liquido</v>
          </cell>
        </row>
        <row r="6">
          <cell r="C6" t="str">
            <v xml:space="preserve">Situação em </v>
          </cell>
          <cell r="D6" t="str">
            <v>Transfer. do</v>
          </cell>
          <cell r="E6" t="str">
            <v xml:space="preserve">Aquisições </v>
          </cell>
          <cell r="F6" t="str">
            <v>Abates e</v>
          </cell>
          <cell r="G6" t="str">
            <v>Situação em</v>
          </cell>
          <cell r="I6" t="str">
            <v>Situação em</v>
          </cell>
        </row>
        <row r="7">
          <cell r="B7" t="str">
            <v>Classes do imobilizado</v>
          </cell>
          <cell r="C7" t="str">
            <v>2005-12-31</v>
          </cell>
          <cell r="D7" t="str">
            <v>imob. Curso</v>
          </cell>
          <cell r="E7" t="str">
            <v>Directas</v>
          </cell>
          <cell r="F7" t="str">
            <v>regulariz.</v>
          </cell>
          <cell r="G7" t="str">
            <v>2006-08-31</v>
          </cell>
          <cell r="H7" t="str">
            <v>Amortizações</v>
          </cell>
          <cell r="I7" t="str">
            <v>2006-08-31</v>
          </cell>
        </row>
        <row r="8">
          <cell r="B8" t="str">
            <v>Imobilizado Corpóreo</v>
          </cell>
          <cell r="C8">
            <v>3172896.5502599999</v>
          </cell>
          <cell r="D8">
            <v>83769.248449999999</v>
          </cell>
          <cell r="E8">
            <v>10888.040059999999</v>
          </cell>
          <cell r="F8">
            <v>-928.96402999999998</v>
          </cell>
          <cell r="G8">
            <v>3266624.8747399999</v>
          </cell>
          <cell r="H8">
            <v>-1743536.43707</v>
          </cell>
          <cell r="I8">
            <v>1523088.4376699999</v>
          </cell>
        </row>
        <row r="9">
          <cell r="B9" t="str">
            <v xml:space="preserve">    Terrenos e recursos naturais</v>
          </cell>
          <cell r="C9">
            <v>1921.21398</v>
          </cell>
          <cell r="G9">
            <v>1921.21398</v>
          </cell>
          <cell r="I9">
            <v>1921.21398</v>
          </cell>
        </row>
        <row r="10">
          <cell r="B10" t="str">
            <v xml:space="preserve">        42100000 - Terrenos e recursos naturais</v>
          </cell>
          <cell r="C10">
            <v>1921.21398</v>
          </cell>
          <cell r="G10">
            <v>1921.21398</v>
          </cell>
          <cell r="I10">
            <v>1921.21398</v>
          </cell>
        </row>
        <row r="11">
          <cell r="B11" t="str">
            <v xml:space="preserve">    Edifícios e Outras Construções</v>
          </cell>
          <cell r="C11">
            <v>50970.278429999998</v>
          </cell>
          <cell r="D11">
            <v>6.1188099999999999</v>
          </cell>
          <cell r="E11">
            <v>1318.825</v>
          </cell>
          <cell r="G11">
            <v>52295.222240000003</v>
          </cell>
          <cell r="H11">
            <v>-22559.379239999998</v>
          </cell>
          <cell r="I11">
            <v>29735.843000000001</v>
          </cell>
        </row>
        <row r="12">
          <cell r="B12" t="str">
            <v xml:space="preserve">        42200000 - Edifícios e Outras Construções</v>
          </cell>
          <cell r="C12">
            <v>50970.278429999998</v>
          </cell>
          <cell r="D12">
            <v>6.1188099999999999</v>
          </cell>
          <cell r="E12">
            <v>1318.825</v>
          </cell>
          <cell r="G12">
            <v>52295.222240000003</v>
          </cell>
          <cell r="H12">
            <v>-22559.379239999998</v>
          </cell>
          <cell r="I12">
            <v>29735.843000000001</v>
          </cell>
        </row>
        <row r="13">
          <cell r="B13" t="str">
            <v xml:space="preserve">    Terrenos de centrais</v>
          </cell>
          <cell r="C13">
            <v>891717.73825000005</v>
          </cell>
          <cell r="G13">
            <v>891717.73825000005</v>
          </cell>
          <cell r="H13">
            <v>-485872.59824999998</v>
          </cell>
          <cell r="I13">
            <v>405845.14</v>
          </cell>
        </row>
        <row r="14">
          <cell r="B14" t="str">
            <v xml:space="preserve">        42311100 - Electricidade-Sítios C.Electropd.- Aprov.hidrol. D. Público</v>
          </cell>
          <cell r="C14">
            <v>845842.92833999998</v>
          </cell>
          <cell r="G14">
            <v>845842.92833999998</v>
          </cell>
          <cell r="H14">
            <v>-459193.35733999999</v>
          </cell>
          <cell r="I14">
            <v>386649.571</v>
          </cell>
        </row>
        <row r="15">
          <cell r="B15" t="str">
            <v xml:space="preserve">        42311200 - Electricidade-Sítios C.Electropd.- Aprov.hidrol. Z. Protecção</v>
          </cell>
          <cell r="C15">
            <v>43343.542690000002</v>
          </cell>
          <cell r="G15">
            <v>43343.542690000002</v>
          </cell>
          <cell r="H15">
            <v>-24208.511689999999</v>
          </cell>
          <cell r="I15">
            <v>19135.030999999999</v>
          </cell>
        </row>
        <row r="16">
          <cell r="B16" t="str">
            <v xml:space="preserve">        42312100 - Electricidade-Sítios C.Electropd.- C.Térmica Clas</v>
          </cell>
          <cell r="C16">
            <v>2531.2672200000002</v>
          </cell>
          <cell r="G16">
            <v>2531.2672200000002</v>
          </cell>
          <cell r="H16">
            <v>-2470.7292200000002</v>
          </cell>
          <cell r="I16">
            <v>60.537999999999997</v>
          </cell>
        </row>
        <row r="17">
          <cell r="B17" t="str">
            <v xml:space="preserve">    Subestações</v>
          </cell>
          <cell r="C17">
            <v>1005733.29837</v>
          </cell>
          <cell r="D17">
            <v>49971.460270000003</v>
          </cell>
          <cell r="F17">
            <v>-230.54356000000001</v>
          </cell>
          <cell r="G17">
            <v>1055474.21508</v>
          </cell>
          <cell r="H17">
            <v>-554908.26108000102</v>
          </cell>
          <cell r="I17">
            <v>500565.95400000102</v>
          </cell>
        </row>
        <row r="18">
          <cell r="B18" t="str">
            <v xml:space="preserve">        42321100 - Transporte Electricidade - Subestações</v>
          </cell>
          <cell r="C18">
            <v>1005733.29837</v>
          </cell>
          <cell r="D18">
            <v>49971.460270000003</v>
          </cell>
          <cell r="F18">
            <v>-230.54356000000001</v>
          </cell>
          <cell r="G18">
            <v>1055474.21508</v>
          </cell>
          <cell r="H18">
            <v>-554908.26108000102</v>
          </cell>
          <cell r="I18">
            <v>500565.95400000102</v>
          </cell>
        </row>
        <row r="19">
          <cell r="B19" t="str">
            <v xml:space="preserve">    Linhas</v>
          </cell>
          <cell r="C19">
            <v>993489.69590000005</v>
          </cell>
          <cell r="D19">
            <v>30047.365860000002</v>
          </cell>
          <cell r="E19">
            <v>8721.5881599999993</v>
          </cell>
          <cell r="G19">
            <v>1032258.64992</v>
          </cell>
          <cell r="H19">
            <v>-517907.23592000001</v>
          </cell>
          <cell r="I19">
            <v>514351.41399999999</v>
          </cell>
        </row>
        <row r="20">
          <cell r="B20" t="str">
            <v xml:space="preserve">        42322100 - Transporte Electricidade - Linhas 150kv</v>
          </cell>
          <cell r="C20">
            <v>205559.15014000001</v>
          </cell>
          <cell r="D20">
            <v>26157.059089999999</v>
          </cell>
          <cell r="E20">
            <v>5038.36607</v>
          </cell>
          <cell r="F20">
            <v>-545.44843000000003</v>
          </cell>
          <cell r="G20">
            <v>236209.12687000001</v>
          </cell>
          <cell r="H20">
            <v>-110575.40487</v>
          </cell>
          <cell r="I20">
            <v>125633.72199999999</v>
          </cell>
        </row>
        <row r="21">
          <cell r="B21" t="str">
            <v xml:space="preserve">        42322200 - Transporte Electricidade - Linhas 220Kv</v>
          </cell>
          <cell r="C21">
            <v>406420.174330001</v>
          </cell>
          <cell r="D21">
            <v>1181.94003</v>
          </cell>
          <cell r="F21">
            <v>-2242.4277000000002</v>
          </cell>
          <cell r="G21">
            <v>405359.68666000001</v>
          </cell>
          <cell r="H21">
            <v>-216958.63566</v>
          </cell>
          <cell r="I21">
            <v>188401.05100000001</v>
          </cell>
        </row>
        <row r="22">
          <cell r="B22" t="str">
            <v xml:space="preserve">        42322300 - Transporte Electricidade - Linhas 400KV</v>
          </cell>
          <cell r="C22">
            <v>332054.33363000001</v>
          </cell>
          <cell r="D22">
            <v>2657.4548500000001</v>
          </cell>
          <cell r="F22">
            <v>-211.6936</v>
          </cell>
          <cell r="G22">
            <v>334500.09487999999</v>
          </cell>
          <cell r="H22">
            <v>-170498.45188000001</v>
          </cell>
          <cell r="I22">
            <v>164001.64300000001</v>
          </cell>
        </row>
        <row r="23">
          <cell r="B23" t="str">
            <v xml:space="preserve">        42322700 - Transporte Electricidade - Ramais 150KV</v>
          </cell>
          <cell r="C23">
            <v>19679.84736</v>
          </cell>
          <cell r="D23">
            <v>48.525590000000001</v>
          </cell>
          <cell r="F23">
            <v>510.41838000000001</v>
          </cell>
          <cell r="G23">
            <v>20238.79133</v>
          </cell>
          <cell r="H23">
            <v>-5244.2503299999998</v>
          </cell>
          <cell r="I23">
            <v>14994.540999999999</v>
          </cell>
        </row>
        <row r="24">
          <cell r="B24" t="str">
            <v xml:space="preserve">        42322800 - Transporte Electricidade - Ramais 220KV</v>
          </cell>
          <cell r="C24">
            <v>28929.36679</v>
          </cell>
          <cell r="D24">
            <v>2.3862999999999999</v>
          </cell>
          <cell r="E24">
            <v>3683.2220900000002</v>
          </cell>
          <cell r="F24">
            <v>2489.1513500000001</v>
          </cell>
          <cell r="G24">
            <v>35104.126530000001</v>
          </cell>
          <cell r="H24">
            <v>-14461.15753</v>
          </cell>
          <cell r="I24">
            <v>20642.969000000001</v>
          </cell>
        </row>
        <row r="25">
          <cell r="B25" t="str">
            <v xml:space="preserve">        42322900 - Transporte Electricidade - Ramais 400KV</v>
          </cell>
          <cell r="C25">
            <v>846.82365000000004</v>
          </cell>
          <cell r="G25">
            <v>846.82365000000004</v>
          </cell>
          <cell r="H25">
            <v>-169.33564999999999</v>
          </cell>
          <cell r="I25">
            <v>677.48800000000006</v>
          </cell>
        </row>
        <row r="26">
          <cell r="B26" t="str">
            <v xml:space="preserve">    Equipamento Diverso</v>
          </cell>
          <cell r="C26">
            <v>2884.9220799999998</v>
          </cell>
          <cell r="G26">
            <v>2884.9220799999998</v>
          </cell>
          <cell r="H26">
            <v>-2025.29008</v>
          </cell>
          <cell r="I26">
            <v>859.63199999999995</v>
          </cell>
        </row>
        <row r="27">
          <cell r="B27" t="str">
            <v xml:space="preserve">        42325300 - Transporte Elect.- Cont.Medida-Monit.Qual.Serviço</v>
          </cell>
          <cell r="C27">
            <v>1685.32791</v>
          </cell>
          <cell r="G27">
            <v>1685.32791</v>
          </cell>
          <cell r="H27">
            <v>-1683.54591</v>
          </cell>
          <cell r="I27">
            <v>1.782</v>
          </cell>
        </row>
        <row r="28">
          <cell r="B28" t="str">
            <v xml:space="preserve">        42325400 - Sistema de emergência para construção de linhas</v>
          </cell>
          <cell r="C28">
            <v>1197</v>
          </cell>
          <cell r="G28">
            <v>1197</v>
          </cell>
          <cell r="H28">
            <v>-339.15</v>
          </cell>
          <cell r="I28">
            <v>857.85</v>
          </cell>
        </row>
        <row r="29">
          <cell r="B29" t="str">
            <v xml:space="preserve">        42329000 - Transporte Elect.- Equipamentos Diversos</v>
          </cell>
          <cell r="C29">
            <v>2.5941700000000001</v>
          </cell>
          <cell r="G29">
            <v>2.5941700000000001</v>
          </cell>
          <cell r="H29">
            <v>-2.5941700000000001</v>
          </cell>
        </row>
        <row r="30">
          <cell r="B30" t="str">
            <v xml:space="preserve">    Gestão do sistema</v>
          </cell>
          <cell r="C30">
            <v>47643.819109999997</v>
          </cell>
          <cell r="D30">
            <v>47.248719999999999</v>
          </cell>
          <cell r="G30">
            <v>47691.06783</v>
          </cell>
          <cell r="H30">
            <v>-39737.522830000002</v>
          </cell>
          <cell r="I30">
            <v>7953.5450000000001</v>
          </cell>
        </row>
        <row r="31">
          <cell r="B31" t="str">
            <v xml:space="preserve">        42323100 - Transporte Elect.- Gestor do Sistema</v>
          </cell>
          <cell r="C31">
            <v>36319.106610000003</v>
          </cell>
          <cell r="G31">
            <v>36319.106610000003</v>
          </cell>
          <cell r="H31">
            <v>-31464.302609999999</v>
          </cell>
          <cell r="I31">
            <v>4854.8040000000001</v>
          </cell>
        </row>
        <row r="32">
          <cell r="B32" t="str">
            <v xml:space="preserve">        42325100 - Transporte Elect.- Cont.Medida-Telecontagem</v>
          </cell>
          <cell r="C32">
            <v>4708.5366400000003</v>
          </cell>
          <cell r="G32">
            <v>4708.5366400000003</v>
          </cell>
          <cell r="H32">
            <v>-3546.1756399999999</v>
          </cell>
          <cell r="I32">
            <v>1162.3610000000001</v>
          </cell>
        </row>
        <row r="33">
          <cell r="B33" t="str">
            <v xml:space="preserve">        42325200 - Transporte Elect.- Cont.Medida-Fact.Prod.</v>
          </cell>
          <cell r="C33">
            <v>6616.1758600000003</v>
          </cell>
          <cell r="D33">
            <v>47.248719999999999</v>
          </cell>
          <cell r="G33">
            <v>6663.4245799999999</v>
          </cell>
          <cell r="H33">
            <v>-4727.0445799999998</v>
          </cell>
          <cell r="I33">
            <v>1936.38</v>
          </cell>
        </row>
        <row r="34">
          <cell r="B34" t="str">
            <v xml:space="preserve">    Equipamentos Acessórios</v>
          </cell>
          <cell r="C34">
            <v>142246.9896</v>
          </cell>
          <cell r="D34">
            <v>3641.02259</v>
          </cell>
          <cell r="G34">
            <v>145888.01219000001</v>
          </cell>
          <cell r="H34">
            <v>-91738.913190000007</v>
          </cell>
          <cell r="I34">
            <v>54149.099000000002</v>
          </cell>
        </row>
        <row r="35">
          <cell r="B35" t="str">
            <v xml:space="preserve">        42381100 - Telecomunicações - Segurança-Comutação Telefónica</v>
          </cell>
          <cell r="C35">
            <v>14608.65137</v>
          </cell>
          <cell r="D35">
            <v>105.904</v>
          </cell>
          <cell r="F35">
            <v>2201.5039099999999</v>
          </cell>
          <cell r="G35">
            <v>16916.059280000001</v>
          </cell>
          <cell r="H35">
            <v>-12498.35528</v>
          </cell>
          <cell r="I35">
            <v>4417.7039999999997</v>
          </cell>
        </row>
        <row r="36">
          <cell r="B36" t="str">
            <v xml:space="preserve">        42381200 - Telecomunicações - Segurança-transmissão de dados</v>
          </cell>
          <cell r="C36">
            <v>66384.503290000095</v>
          </cell>
          <cell r="D36">
            <v>380.50718999999998</v>
          </cell>
          <cell r="F36">
            <v>-2201.5039099999999</v>
          </cell>
          <cell r="G36">
            <v>64563.506569999998</v>
          </cell>
          <cell r="H36">
            <v>-51116.32357</v>
          </cell>
          <cell r="I36">
            <v>13447.183000000099</v>
          </cell>
        </row>
        <row r="37">
          <cell r="B37" t="str">
            <v xml:space="preserve">        42381300 - Telecomunicações - Segurança-Fibra Óptica</v>
          </cell>
          <cell r="C37">
            <v>16116.003650000001</v>
          </cell>
          <cell r="D37">
            <v>1176.74973</v>
          </cell>
          <cell r="G37">
            <v>17292.753379999998</v>
          </cell>
          <cell r="H37">
            <v>-8295.9443800000099</v>
          </cell>
          <cell r="I37">
            <v>8996.8089999999702</v>
          </cell>
        </row>
        <row r="38">
          <cell r="B38" t="str">
            <v xml:space="preserve">        42381400 - Telecomunicações - Segurança-Sist. de Alimentação</v>
          </cell>
          <cell r="C38">
            <v>5002.4613799999997</v>
          </cell>
          <cell r="G38">
            <v>5002.4613799999997</v>
          </cell>
          <cell r="H38">
            <v>-4227.9723800000002</v>
          </cell>
          <cell r="I38">
            <v>774.48900000000106</v>
          </cell>
        </row>
        <row r="39">
          <cell r="B39" t="str">
            <v xml:space="preserve">        42382300 - Telecomunicações Não Reguladas no Sist.Eléctrico</v>
          </cell>
          <cell r="C39">
            <v>40135.369910000001</v>
          </cell>
          <cell r="D39">
            <v>1977.86167</v>
          </cell>
          <cell r="G39">
            <v>42113.23158</v>
          </cell>
          <cell r="H39">
            <v>-15600.317580000001</v>
          </cell>
          <cell r="I39">
            <v>26512.914000000001</v>
          </cell>
        </row>
        <row r="40">
          <cell r="B40" t="str">
            <v xml:space="preserve">    Outro Equipamento Básico</v>
          </cell>
          <cell r="C40">
            <v>9932.2311599999994</v>
          </cell>
          <cell r="E40">
            <v>5.0212500000000002</v>
          </cell>
          <cell r="G40">
            <v>9937.2524099999991</v>
          </cell>
          <cell r="H40">
            <v>-9890.1124099999997</v>
          </cell>
          <cell r="I40">
            <v>47.14</v>
          </cell>
        </row>
        <row r="41">
          <cell r="B41" t="str">
            <v xml:space="preserve">        42391000 - Outro Equip Básico - Equipamentos de estaleiro</v>
          </cell>
          <cell r="C41">
            <v>22.372530000000001</v>
          </cell>
          <cell r="G41">
            <v>22.372530000000001</v>
          </cell>
          <cell r="H41">
            <v>-21.276530000000001</v>
          </cell>
          <cell r="I41">
            <v>1.0960000000000001</v>
          </cell>
        </row>
        <row r="42">
          <cell r="B42" t="str">
            <v xml:space="preserve">        42392000 - Outro Equip Básico - Equipamentos de laboratório</v>
          </cell>
          <cell r="C42">
            <v>8544.5542499999992</v>
          </cell>
          <cell r="G42">
            <v>8544.5542499999992</v>
          </cell>
          <cell r="H42">
            <v>-8543.1672500000004</v>
          </cell>
          <cell r="I42">
            <v>1.387</v>
          </cell>
        </row>
        <row r="43">
          <cell r="B43" t="str">
            <v xml:space="preserve">        42393000 - Outro Equip Básico - Equipamentos de oficinas</v>
          </cell>
          <cell r="C43">
            <v>663.59063000000003</v>
          </cell>
          <cell r="G43">
            <v>663.59063000000003</v>
          </cell>
          <cell r="H43">
            <v>-663.59063000000003</v>
          </cell>
        </row>
        <row r="44">
          <cell r="B44" t="str">
            <v xml:space="preserve">        42394000 - Outro Equip Básico - Equipamentos de armazém</v>
          </cell>
          <cell r="C44">
            <v>172.49923999999999</v>
          </cell>
          <cell r="E44">
            <v>5.0212500000000002</v>
          </cell>
          <cell r="G44">
            <v>177.52049</v>
          </cell>
          <cell r="H44">
            <v>-156.13749000000001</v>
          </cell>
          <cell r="I44">
            <v>21.382999999999999</v>
          </cell>
        </row>
        <row r="45">
          <cell r="B45" t="str">
            <v xml:space="preserve">        42399000 - Outro Equip Básico - Equipamento diverso</v>
          </cell>
          <cell r="C45">
            <v>529.21451000000002</v>
          </cell>
          <cell r="G45">
            <v>529.21451000000002</v>
          </cell>
          <cell r="H45">
            <v>-505.94051000000002</v>
          </cell>
          <cell r="I45">
            <v>23.274000000000001</v>
          </cell>
        </row>
        <row r="46">
          <cell r="B46" t="str">
            <v xml:space="preserve">    Equipamento de Transporte</v>
          </cell>
          <cell r="C46">
            <v>1694.17768</v>
          </cell>
          <cell r="E46">
            <v>32.826870000000099</v>
          </cell>
          <cell r="F46">
            <v>-410.44258000000002</v>
          </cell>
          <cell r="G46">
            <v>1316.56197</v>
          </cell>
          <cell r="H46">
            <v>-1306.75297</v>
          </cell>
          <cell r="I46">
            <v>9.8089999999999993</v>
          </cell>
        </row>
        <row r="47">
          <cell r="B47" t="str">
            <v xml:space="preserve">        42411000 - Eq Transporte Próprio - Veíc.Automóveis Ligeiros</v>
          </cell>
          <cell r="C47">
            <v>1480.6859899999999</v>
          </cell>
          <cell r="E47">
            <v>32.826870000000099</v>
          </cell>
          <cell r="F47">
            <v>-410.44258000000002</v>
          </cell>
          <cell r="G47">
            <v>1103.0702799999999</v>
          </cell>
          <cell r="H47">
            <v>-1093.2612799999999</v>
          </cell>
          <cell r="I47">
            <v>9.8089999999999993</v>
          </cell>
        </row>
        <row r="48">
          <cell r="B48" t="str">
            <v xml:space="preserve">        42412000 - Eq Transporte Próprio-Veíc.Autom Pesad e Reboques</v>
          </cell>
          <cell r="C48">
            <v>186.78107</v>
          </cell>
          <cell r="G48">
            <v>186.78107</v>
          </cell>
          <cell r="H48">
            <v>-186.78107</v>
          </cell>
        </row>
        <row r="49">
          <cell r="B49" t="str">
            <v xml:space="preserve">        42419100 - Eq Transporte Próprio - Tractores e atrelados</v>
          </cell>
          <cell r="C49">
            <v>26.504079999999998</v>
          </cell>
          <cell r="G49">
            <v>26.504079999999998</v>
          </cell>
          <cell r="H49">
            <v>-26.504079999999998</v>
          </cell>
        </row>
        <row r="50">
          <cell r="B50" t="str">
            <v xml:space="preserve">        42419200 - Eq Transp Próprio-Bicicletas/Triciclos/Motociclos</v>
          </cell>
          <cell r="C50">
            <v>0.20654</v>
          </cell>
          <cell r="G50">
            <v>0.20654</v>
          </cell>
          <cell r="H50">
            <v>-0.20654</v>
          </cell>
        </row>
        <row r="51">
          <cell r="B51" t="str">
            <v xml:space="preserve">    Ferramentas e utensílios</v>
          </cell>
          <cell r="C51">
            <v>2188.10295</v>
          </cell>
          <cell r="E51">
            <v>71.516459999999995</v>
          </cell>
          <cell r="G51">
            <v>2259.6194099999998</v>
          </cell>
          <cell r="H51">
            <v>-1812.84141</v>
          </cell>
          <cell r="I51">
            <v>446.77800000000002</v>
          </cell>
        </row>
        <row r="52">
          <cell r="B52" t="str">
            <v xml:space="preserve">        42500000 - Ferramentas e utensílios</v>
          </cell>
          <cell r="C52">
            <v>2188.10295</v>
          </cell>
          <cell r="E52">
            <v>71.516459999999995</v>
          </cell>
          <cell r="G52">
            <v>2259.6194099999998</v>
          </cell>
          <cell r="H52">
            <v>-1812.84141</v>
          </cell>
          <cell r="I52">
            <v>446.77800000000002</v>
          </cell>
        </row>
        <row r="53">
          <cell r="B53" t="str">
            <v xml:space="preserve">    Equipamento administrativo-Informático</v>
          </cell>
          <cell r="C53">
            <v>12764.628629999999</v>
          </cell>
          <cell r="D53">
            <v>56.032200000000003</v>
          </cell>
          <cell r="E53">
            <v>372.57987000000003</v>
          </cell>
          <cell r="F53">
            <v>-177.50874999999999</v>
          </cell>
          <cell r="G53">
            <v>13015.731949999999</v>
          </cell>
          <cell r="H53">
            <v>-10845.10295</v>
          </cell>
          <cell r="I53">
            <v>2170.6289999999999</v>
          </cell>
        </row>
        <row r="54">
          <cell r="B54" t="str">
            <v xml:space="preserve">        42611100 - Equip Informático Próprio - Equipamento central</v>
          </cell>
          <cell r="C54">
            <v>5136.6870600000002</v>
          </cell>
          <cell r="D54">
            <v>56.032200000000003</v>
          </cell>
          <cell r="E54">
            <v>37.739609999999999</v>
          </cell>
          <cell r="F54">
            <v>-8.4695900000000002</v>
          </cell>
          <cell r="G54">
            <v>5221.9892799999998</v>
          </cell>
          <cell r="H54">
            <v>-4435.6412799999998</v>
          </cell>
          <cell r="I54">
            <v>786.34799999999996</v>
          </cell>
        </row>
        <row r="55">
          <cell r="B55" t="str">
            <v xml:space="preserve">        42611200 - Equip Informático Próprio - Equipam. departamental</v>
          </cell>
          <cell r="C55">
            <v>1407.88185</v>
          </cell>
          <cell r="E55">
            <v>33.926780000000001</v>
          </cell>
          <cell r="F55">
            <v>-41.866070000000001</v>
          </cell>
          <cell r="G55">
            <v>1399.94256</v>
          </cell>
          <cell r="H55">
            <v>-1315.58556</v>
          </cell>
          <cell r="I55">
            <v>84.356999999999999</v>
          </cell>
        </row>
        <row r="56">
          <cell r="B56" t="str">
            <v xml:space="preserve">        42611300 - Equip Informático Próprio - Equipamento individual</v>
          </cell>
          <cell r="C56">
            <v>4310.3233399999999</v>
          </cell>
          <cell r="E56">
            <v>300.91347999999999</v>
          </cell>
          <cell r="F56">
            <v>-127.17309</v>
          </cell>
          <cell r="G56">
            <v>4484.0637299999999</v>
          </cell>
          <cell r="H56">
            <v>-3601.2167300000001</v>
          </cell>
          <cell r="I56">
            <v>882.84699999999998</v>
          </cell>
        </row>
        <row r="57">
          <cell r="B57" t="str">
            <v xml:space="preserve">        42611400 - Equip Informático Próprio - Infraest. comunicações</v>
          </cell>
          <cell r="C57">
            <v>1909.7363800000001</v>
          </cell>
          <cell r="G57">
            <v>1909.7363800000001</v>
          </cell>
          <cell r="H57">
            <v>-1492.6593800000001</v>
          </cell>
          <cell r="I57">
            <v>417.077</v>
          </cell>
        </row>
        <row r="58">
          <cell r="B58" t="str">
            <v xml:space="preserve">    Equipamento administrativo-resto</v>
          </cell>
          <cell r="C58">
            <v>5473.9695400000001</v>
          </cell>
          <cell r="E58">
            <v>136.81223999999901</v>
          </cell>
          <cell r="F58">
            <v>-28.30566</v>
          </cell>
          <cell r="G58">
            <v>5582.4761200000003</v>
          </cell>
          <cell r="H58">
            <v>-3496.0704300000002</v>
          </cell>
          <cell r="I58">
            <v>2086.40569</v>
          </cell>
        </row>
        <row r="59">
          <cell r="B59" t="str">
            <v xml:space="preserve">        42612100 - Equip Admn Próprio - Mobiliário</v>
          </cell>
          <cell r="C59">
            <v>1986.4240600000001</v>
          </cell>
          <cell r="E59">
            <v>88.919959999999406</v>
          </cell>
          <cell r="F59">
            <v>-22.091529999999999</v>
          </cell>
          <cell r="G59">
            <v>2053.2524899999999</v>
          </cell>
          <cell r="H59">
            <v>-1256.3598</v>
          </cell>
          <cell r="I59">
            <v>796.89269000000002</v>
          </cell>
        </row>
        <row r="60">
          <cell r="B60" t="str">
            <v xml:space="preserve">        42612200 - Equip Admn Próprio - Artigos de conforto decoração</v>
          </cell>
          <cell r="C60">
            <v>169.91641999999999</v>
          </cell>
          <cell r="E60">
            <v>0.69747000000000003</v>
          </cell>
          <cell r="G60">
            <v>170.61389</v>
          </cell>
          <cell r="H60">
            <v>-95.894890000000004</v>
          </cell>
          <cell r="I60">
            <v>74.718999999999994</v>
          </cell>
        </row>
        <row r="61">
          <cell r="B61" t="str">
            <v xml:space="preserve">        42613100 - Equip Admn Próprio - Equipamento escritório</v>
          </cell>
          <cell r="C61">
            <v>904.68267000000003</v>
          </cell>
          <cell r="E61">
            <v>7.3408100000000003</v>
          </cell>
          <cell r="F61">
            <v>-1.5476000000000001</v>
          </cell>
          <cell r="G61">
            <v>910.47587999999996</v>
          </cell>
          <cell r="H61">
            <v>-780.89588000000003</v>
          </cell>
          <cell r="I61">
            <v>129.58000000000001</v>
          </cell>
        </row>
        <row r="62">
          <cell r="B62" t="str">
            <v xml:space="preserve">        42613200 - Equip Admn Próprio - Equipamentos de audio visual</v>
          </cell>
          <cell r="C62">
            <v>220.14176</v>
          </cell>
          <cell r="E62">
            <v>23.687339999999999</v>
          </cell>
          <cell r="G62">
            <v>243.82910000000001</v>
          </cell>
          <cell r="H62">
            <v>-162.7441</v>
          </cell>
          <cell r="I62">
            <v>81.084999999999994</v>
          </cell>
        </row>
        <row r="63">
          <cell r="B63" t="str">
            <v xml:space="preserve">        42613300 - Equip Admn Próprio - Equip. pedagógico e desenho</v>
          </cell>
          <cell r="C63">
            <v>256.09437000000003</v>
          </cell>
          <cell r="E63">
            <v>1.1532</v>
          </cell>
          <cell r="F63">
            <v>-0.34077000000000002</v>
          </cell>
          <cell r="G63">
            <v>256.90679999999998</v>
          </cell>
          <cell r="H63">
            <v>-248.2458</v>
          </cell>
          <cell r="I63">
            <v>8.6609999999999996</v>
          </cell>
        </row>
        <row r="64">
          <cell r="B64" t="str">
            <v xml:space="preserve">        42613400 - Equip Admn Próprio-Comunicação,segurança,recepção</v>
          </cell>
          <cell r="C64">
            <v>619.33520999999996</v>
          </cell>
          <cell r="E64">
            <v>1.20177</v>
          </cell>
          <cell r="F64">
            <v>-0.76144000000000001</v>
          </cell>
          <cell r="G64">
            <v>619.77553999999998</v>
          </cell>
          <cell r="H64">
            <v>-171.45254</v>
          </cell>
          <cell r="I64">
            <v>448.32299999999998</v>
          </cell>
        </row>
        <row r="65">
          <cell r="B65" t="str">
            <v xml:space="preserve">        42613500 - Equip Admn Próprio - Eq.aquecimento e refrigeração</v>
          </cell>
          <cell r="C65">
            <v>856.40678000000003</v>
          </cell>
          <cell r="G65">
            <v>856.40678000000003</v>
          </cell>
          <cell r="H65">
            <v>-365.51177999999999</v>
          </cell>
          <cell r="I65">
            <v>490.89499999999998</v>
          </cell>
        </row>
        <row r="66">
          <cell r="B66" t="str">
            <v xml:space="preserve">        42614100 - Equip Admn Próprio - Equipamento social</v>
          </cell>
          <cell r="C66">
            <v>349.005</v>
          </cell>
          <cell r="E66">
            <v>1.2589699999999999</v>
          </cell>
          <cell r="F66">
            <v>-0.18936</v>
          </cell>
          <cell r="G66">
            <v>350.07461000000001</v>
          </cell>
          <cell r="H66">
            <v>-322.12061</v>
          </cell>
          <cell r="I66">
            <v>27.954000000000001</v>
          </cell>
        </row>
        <row r="67">
          <cell r="B67" t="str">
            <v xml:space="preserve">        42619000 - Equip Admn Próprio - Equipamentos diversos</v>
          </cell>
          <cell r="C67">
            <v>111.96326999999999</v>
          </cell>
          <cell r="E67">
            <v>12.552720000000001</v>
          </cell>
          <cell r="F67">
            <v>-3.3749600000000002</v>
          </cell>
          <cell r="G67">
            <v>121.14103</v>
          </cell>
          <cell r="H67">
            <v>-92.845029999999994</v>
          </cell>
          <cell r="I67">
            <v>28.295999999999999</v>
          </cell>
        </row>
        <row r="68">
          <cell r="B68" t="str">
            <v xml:space="preserve">    Outras imobilizações corpóreas</v>
          </cell>
          <cell r="C68">
            <v>569.82899999999995</v>
          </cell>
          <cell r="G68">
            <v>569.82899999999995</v>
          </cell>
          <cell r="H68">
            <v>-24.13</v>
          </cell>
          <cell r="I68">
            <v>545.69899999999996</v>
          </cell>
        </row>
        <row r="69">
          <cell r="B69" t="str">
            <v xml:space="preserve">        42900000 - Outras Imob.Corpórea</v>
          </cell>
          <cell r="C69">
            <v>569.82899999999995</v>
          </cell>
          <cell r="G69">
            <v>569.82899999999995</v>
          </cell>
          <cell r="H69">
            <v>-24.13</v>
          </cell>
          <cell r="I69">
            <v>545.69899999999996</v>
          </cell>
        </row>
        <row r="70">
          <cell r="B70" t="str">
            <v xml:space="preserve">    Equipamento de Transporte-Leasing</v>
          </cell>
          <cell r="C70">
            <v>2276.89995</v>
          </cell>
          <cell r="E70">
            <v>228.87020999999999</v>
          </cell>
          <cell r="F70">
            <v>-82.163480000000007</v>
          </cell>
          <cell r="G70">
            <v>2423.6066799999999</v>
          </cell>
          <cell r="H70">
            <v>-1007.17168</v>
          </cell>
          <cell r="I70">
            <v>1416.4349999999999</v>
          </cell>
        </row>
        <row r="71">
          <cell r="B71" t="str">
            <v xml:space="preserve">        42421000 - Eq Transporte Leasing - Veículos Autom. Ligeiros</v>
          </cell>
          <cell r="C71">
            <v>2089.3469500000001</v>
          </cell>
          <cell r="E71">
            <v>228.87020999999999</v>
          </cell>
          <cell r="F71">
            <v>-82.163480000000007</v>
          </cell>
          <cell r="G71">
            <v>2236.05368</v>
          </cell>
          <cell r="H71">
            <v>-939.85767999999996</v>
          </cell>
          <cell r="I71">
            <v>1296.1959999999999</v>
          </cell>
        </row>
        <row r="72">
          <cell r="B72" t="str">
            <v xml:space="preserve">        42422000 - Eq.Tr.Leas.V.Aut.Pes</v>
          </cell>
          <cell r="C72">
            <v>187.553</v>
          </cell>
          <cell r="G72">
            <v>187.553</v>
          </cell>
          <cell r="H72">
            <v>-67.313999999999993</v>
          </cell>
          <cell r="I72">
            <v>120.239</v>
          </cell>
        </row>
        <row r="73">
          <cell r="B73" t="str">
            <v xml:space="preserve">    Equipamento informático-Leasing</v>
          </cell>
          <cell r="C73">
            <v>1388.7556300000001</v>
          </cell>
          <cell r="G73">
            <v>1388.7556300000001</v>
          </cell>
          <cell r="H73">
            <v>-405.05462999999997</v>
          </cell>
          <cell r="I73">
            <v>983.70100000000002</v>
          </cell>
        </row>
        <row r="74">
          <cell r="B74" t="str">
            <v xml:space="preserve">        42621100 - Eq.Adm Leasing- Eq. Informáticoil</v>
          </cell>
          <cell r="C74">
            <v>1388.7556300000001</v>
          </cell>
          <cell r="G74">
            <v>1388.7556300000001</v>
          </cell>
          <cell r="H74">
            <v>-405.05462999999997</v>
          </cell>
          <cell r="I74">
            <v>983.70100000000002</v>
          </cell>
        </row>
        <row r="75">
          <cell r="B75" t="str">
            <v>Imobilizado Incorpóreo</v>
          </cell>
          <cell r="C75">
            <v>118.58114</v>
          </cell>
          <cell r="G75">
            <v>118.58114</v>
          </cell>
          <cell r="H75">
            <v>-40.923139999999997</v>
          </cell>
          <cell r="I75">
            <v>77.658000000000001</v>
          </cell>
        </row>
        <row r="76">
          <cell r="B76" t="str">
            <v xml:space="preserve">    Imobilizações incorpóreas</v>
          </cell>
          <cell r="C76">
            <v>118.58114</v>
          </cell>
          <cell r="G76">
            <v>118.58114</v>
          </cell>
          <cell r="H76">
            <v>-40.923139999999997</v>
          </cell>
          <cell r="I76">
            <v>77.658000000000001</v>
          </cell>
        </row>
        <row r="77">
          <cell r="B77" t="str">
            <v xml:space="preserve">        43100000 - Imob Incorpóreas - Despesas de instalação</v>
          </cell>
          <cell r="C77">
            <v>31.790299999999998</v>
          </cell>
          <cell r="G77">
            <v>31.790299999999998</v>
          </cell>
          <cell r="H77">
            <v>-31.790299999999998</v>
          </cell>
        </row>
        <row r="78">
          <cell r="B78" t="str">
            <v xml:space="preserve">        43300000 - Imob Incorpóreas-Propriedade industrial/out direit</v>
          </cell>
          <cell r="C78">
            <v>86.790840000000003</v>
          </cell>
          <cell r="G78">
            <v>86.790840000000003</v>
          </cell>
          <cell r="H78">
            <v>-9.1328399999999998</v>
          </cell>
          <cell r="I78">
            <v>77.658000000000001</v>
          </cell>
        </row>
        <row r="79">
          <cell r="B79" t="str">
            <v>TOTAL  GLOBAL</v>
          </cell>
          <cell r="C79">
            <v>3173015.1313999998</v>
          </cell>
          <cell r="D79">
            <v>83769.248449999999</v>
          </cell>
          <cell r="E79">
            <v>10888.040059999999</v>
          </cell>
          <cell r="F79">
            <v>-928.96402999999998</v>
          </cell>
          <cell r="G79">
            <v>3266743.4558799998</v>
          </cell>
          <cell r="H79">
            <v>-1743577.3602100001</v>
          </cell>
          <cell r="I79">
            <v>1523166.09567</v>
          </cell>
        </row>
        <row r="82">
          <cell r="B82" t="str">
            <v xml:space="preserve">IMOBILIZADO  EM  EXPLORAÇÃO </v>
          </cell>
        </row>
        <row r="83">
          <cell r="B83" t="str">
            <v>Período: 2006-01 até 2006-08</v>
          </cell>
        </row>
        <row r="84">
          <cell r="I84" t="str">
            <v>(Un: mil euros)</v>
          </cell>
        </row>
        <row r="85">
          <cell r="C85" t="str">
            <v>Imobilizado Bruto</v>
          </cell>
          <cell r="I85" t="str">
            <v>Imob. Liquido</v>
          </cell>
        </row>
        <row r="86">
          <cell r="C86" t="str">
            <v xml:space="preserve">Situação em </v>
          </cell>
          <cell r="D86" t="str">
            <v>Transfer. do</v>
          </cell>
          <cell r="E86" t="str">
            <v xml:space="preserve">Aquisições </v>
          </cell>
          <cell r="F86" t="str">
            <v>Abates e</v>
          </cell>
          <cell r="G86" t="str">
            <v>Situação em</v>
          </cell>
          <cell r="I86" t="str">
            <v>Situação em</v>
          </cell>
        </row>
        <row r="87">
          <cell r="B87" t="str">
            <v>Classes do imobilizado</v>
          </cell>
          <cell r="C87" t="str">
            <v>2005-12-31</v>
          </cell>
          <cell r="D87" t="str">
            <v>imob. Curso</v>
          </cell>
          <cell r="E87" t="str">
            <v>Directas</v>
          </cell>
          <cell r="F87" t="str">
            <v>regulariz.</v>
          </cell>
          <cell r="G87" t="str">
            <v>2006-08-31</v>
          </cell>
          <cell r="H87" t="str">
            <v>Amortizações</v>
          </cell>
          <cell r="I87" t="str">
            <v>2006-08-31</v>
          </cell>
        </row>
      </sheetData>
      <sheetData sheetId="10">
        <row r="2">
          <cell r="B2" t="str">
            <v>IMOBILIZADO  EM  EXPLORAÇÃO  POR  ACTIVIDADE</v>
          </cell>
        </row>
        <row r="3">
          <cell r="B3" t="str">
            <v>Situação em 2006-08-31</v>
          </cell>
        </row>
        <row r="4">
          <cell r="G4" t="str">
            <v>(Un: mil euros)</v>
          </cell>
        </row>
        <row r="5">
          <cell r="C5" t="str">
            <v>Imobilizado</v>
          </cell>
          <cell r="E5" t="str">
            <v>Imobilizado</v>
          </cell>
          <cell r="F5" t="str">
            <v>Comparticipações</v>
          </cell>
          <cell r="G5" t="str">
            <v>Imob. Líquido</v>
          </cell>
        </row>
        <row r="6">
          <cell r="B6" t="str">
            <v>Grupos de imobilizado / Actividades</v>
          </cell>
          <cell r="C6" t="str">
            <v>Bruto</v>
          </cell>
          <cell r="D6" t="str">
            <v>Amortizações</v>
          </cell>
          <cell r="E6" t="str">
            <v>Líquido</v>
          </cell>
          <cell r="F6" t="str">
            <v>Líquidas</v>
          </cell>
          <cell r="G6" t="str">
            <v>(Líquido)</v>
          </cell>
        </row>
        <row r="7">
          <cell r="B7" t="str">
            <v>Imobilizado Corpóreo</v>
          </cell>
          <cell r="C7">
            <v>3266624.8747399999</v>
          </cell>
          <cell r="D7">
            <v>-1743536.43707</v>
          </cell>
          <cell r="E7">
            <v>1523088.4376699999</v>
          </cell>
          <cell r="F7">
            <v>-92979.774000000005</v>
          </cell>
          <cell r="G7">
            <v>1430108.6636699999</v>
          </cell>
        </row>
        <row r="8">
          <cell r="B8" t="str">
            <v xml:space="preserve">    2701 - Transporte de Energia Eléctrica</v>
          </cell>
          <cell r="C8">
            <v>2152756.9920999999</v>
          </cell>
          <cell r="D8">
            <v>-1107762.5724599999</v>
          </cell>
          <cell r="E8">
            <v>1044994.41964</v>
          </cell>
          <cell r="F8">
            <v>-88477.097241760901</v>
          </cell>
          <cell r="G8">
            <v>956517.32239823998</v>
          </cell>
        </row>
        <row r="9">
          <cell r="B9" t="str">
            <v xml:space="preserve">    2702 - Aquisição de Energia Eléctrica</v>
          </cell>
          <cell r="C9">
            <v>12693.764289999999</v>
          </cell>
          <cell r="D9">
            <v>-7890.0963300000003</v>
          </cell>
          <cell r="E9">
            <v>4803.6679599999998</v>
          </cell>
          <cell r="F9">
            <v>-155.90394537223199</v>
          </cell>
          <cell r="G9">
            <v>4647.7640146277699</v>
          </cell>
        </row>
        <row r="10">
          <cell r="B10" t="str">
            <v xml:space="preserve">    2703 - Gestão Global do Sistema</v>
          </cell>
          <cell r="C10">
            <v>1059058.82103</v>
          </cell>
          <cell r="D10">
            <v>-612280.50496000005</v>
          </cell>
          <cell r="E10">
            <v>446778.31607</v>
          </cell>
          <cell r="F10">
            <v>-229.45681286686499</v>
          </cell>
          <cell r="G10">
            <v>446548.85925713298</v>
          </cell>
        </row>
        <row r="11">
          <cell r="B11" t="str">
            <v xml:space="preserve">          Terrenos de centrais hídricas - Domínio Público</v>
          </cell>
          <cell r="C11">
            <v>845842.92833999998</v>
          </cell>
          <cell r="D11">
            <v>-459193.35733999999</v>
          </cell>
          <cell r="E11">
            <v>386649.571</v>
          </cell>
          <cell r="G11">
            <v>386649.571</v>
          </cell>
        </row>
        <row r="12">
          <cell r="B12" t="str">
            <v xml:space="preserve">          Terrenos de centrais hídricas - Zona de Protecção</v>
          </cell>
          <cell r="C12">
            <v>43343.542690000002</v>
          </cell>
          <cell r="D12">
            <v>-24208.511689999999</v>
          </cell>
          <cell r="E12">
            <v>19135.030999999999</v>
          </cell>
          <cell r="G12">
            <v>19135.030999999999</v>
          </cell>
        </row>
        <row r="13">
          <cell r="B13" t="str">
            <v xml:space="preserve">          Terrenos de centrais térmicas</v>
          </cell>
          <cell r="C13">
            <v>2531.2672200000002</v>
          </cell>
          <cell r="D13">
            <v>-2470.7292200000002</v>
          </cell>
          <cell r="E13">
            <v>60.537999999999997</v>
          </cell>
          <cell r="G13">
            <v>60.537999999999997</v>
          </cell>
        </row>
        <row r="14">
          <cell r="B14" t="str">
            <v xml:space="preserve">          Outro imobilizado de GGS</v>
          </cell>
          <cell r="C14">
            <v>167341.08278</v>
          </cell>
          <cell r="D14">
            <v>-126407.90671</v>
          </cell>
          <cell r="E14">
            <v>40933.176070000001</v>
          </cell>
          <cell r="F14">
            <v>-229.45681286686499</v>
          </cell>
          <cell r="G14">
            <v>40703.719257133103</v>
          </cell>
        </row>
        <row r="15">
          <cell r="B15" t="str">
            <v xml:space="preserve">    2709 - Não Regulada</v>
          </cell>
          <cell r="C15">
            <v>42113.23158</v>
          </cell>
          <cell r="D15">
            <v>-15600.317580000001</v>
          </cell>
          <cell r="E15">
            <v>26512.914000000001</v>
          </cell>
          <cell r="F15">
            <v>-4117.3159999999998</v>
          </cell>
          <cell r="G15">
            <v>22395.598000000002</v>
          </cell>
        </row>
        <row r="16">
          <cell r="B16" t="str">
            <v>Imobilizado Incorpóreo</v>
          </cell>
          <cell r="C16">
            <v>118.58114</v>
          </cell>
          <cell r="D16">
            <v>-40.923139999999997</v>
          </cell>
          <cell r="E16">
            <v>77.658000000000001</v>
          </cell>
          <cell r="G16">
            <v>77.658000000000001</v>
          </cell>
        </row>
        <row r="17">
          <cell r="B17" t="str">
            <v xml:space="preserve">    2701 - Transporte de Energia Eléctrica</v>
          </cell>
          <cell r="C17">
            <v>83.187629999999999</v>
          </cell>
          <cell r="D17">
            <v>-28.751270000000002</v>
          </cell>
          <cell r="E17">
            <v>54.436360000000001</v>
          </cell>
          <cell r="G17">
            <v>54.436360000000001</v>
          </cell>
        </row>
        <row r="18">
          <cell r="B18" t="str">
            <v xml:space="preserve">    2702 - Aquisição de Energia Eléctrica</v>
          </cell>
          <cell r="C18">
            <v>11.36731</v>
          </cell>
          <cell r="D18">
            <v>-3.9069600000000002</v>
          </cell>
          <cell r="E18">
            <v>7.46035</v>
          </cell>
          <cell r="G18">
            <v>7.46035</v>
          </cell>
        </row>
        <row r="19">
          <cell r="B19" t="str">
            <v xml:space="preserve">    2703 - Gestão Global do Sistema</v>
          </cell>
          <cell r="C19">
            <v>24.026199999999999</v>
          </cell>
          <cell r="D19">
            <v>-8.2649100000000004</v>
          </cell>
          <cell r="E19">
            <v>15.761290000000001</v>
          </cell>
          <cell r="G19">
            <v>15.761290000000001</v>
          </cell>
        </row>
        <row r="20">
          <cell r="B20" t="str">
            <v>RAB  (Regulatory Asset Base)</v>
          </cell>
          <cell r="C20">
            <v>3224630.2242999999</v>
          </cell>
          <cell r="D20">
            <v>-1727977.04263</v>
          </cell>
          <cell r="E20">
            <v>1496653.1816700001</v>
          </cell>
          <cell r="F20">
            <v>-88862.457999999999</v>
          </cell>
          <cell r="G20">
            <v>1407790.72367</v>
          </cell>
        </row>
        <row r="21">
          <cell r="B21" t="str">
            <v>TOTAL  NÃO  REGULADO</v>
          </cell>
          <cell r="C21">
            <v>42113.23158</v>
          </cell>
          <cell r="D21">
            <v>-15600.317580000001</v>
          </cell>
          <cell r="E21">
            <v>26512.914000000001</v>
          </cell>
        </row>
        <row r="22">
          <cell r="B22" t="str">
            <v>TOTAL  GLOBAL</v>
          </cell>
          <cell r="C22">
            <v>3266743.4558799998</v>
          </cell>
          <cell r="D22">
            <v>-1743577.3602100001</v>
          </cell>
          <cell r="E22">
            <v>1523166.09567</v>
          </cell>
        </row>
      </sheetData>
      <sheetData sheetId="1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N2-01-REN - Balanço EE"/>
      <sheetName val="N2-02-REN - Qtds e fatur_GGS"/>
      <sheetName val="N2-03-REN - Qtds e fatur_TEE"/>
      <sheetName val="N2-04-REN - Km e painéis"/>
      <sheetName val="N2-05-REN - Balanço"/>
      <sheetName val="N2-06-REN - DR"/>
      <sheetName val="N2-07-REN - Ativos_GGS"/>
      <sheetName val="N2-08-REN - Ativos_TEE"/>
      <sheetName val="N2-09-REN - Sub Investimento"/>
      <sheetName val="N2-10-REN - Dif e conta a p e r"/>
      <sheetName val="N2-11-REN - Vendas e Prest serv"/>
      <sheetName val="N2-12-REN - CMVMC"/>
      <sheetName val="N2-13-REN - FSE"/>
      <sheetName val="N2-14-REN - Pessoal"/>
      <sheetName val="N2-15-REN - Gastos ambientais"/>
      <sheetName val="N2-16-REN Outros gastos e rend"/>
      <sheetName val="N2-17-REN - PPEC"/>
      <sheetName val="N2-18-REN - DACP"/>
      <sheetName val="N2-19-REN - IMDT"/>
      <sheetName val="N2-20-REN - SISE INFRA"/>
      <sheetName val="N2-21-REN - Obras Concl"/>
      <sheetName val="N2-22-REN - RQS"/>
    </sheetNames>
    <sheetDataSet>
      <sheetData sheetId="0">
        <row r="7">
          <cell r="D7" t="str">
            <v>Quadro N2-01-REN - Balanço de energia elétrica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N2-01-REN - Balanço EE"/>
      <sheetName val="N2-02-REN - Qtds e fatur_GGS"/>
      <sheetName val="N2-03-REN - Qtds e fatur_TEE"/>
      <sheetName val="N2-04-REN - Indutores de custos"/>
      <sheetName val="N2-05-REN - Balanço"/>
      <sheetName val="N2-06-REN - DR"/>
      <sheetName val="N2-07-REN - Ativos_GGS"/>
      <sheetName val="N2-08-REN - Ativos_GGS PDIRT"/>
      <sheetName val="N2-09-REN - Sub Inv GGS"/>
      <sheetName val="N2-10-REN - Ativ_TEE (&lt;2022)"/>
      <sheetName val="N2-11-REN - Ativ_TEE (2022&gt;)"/>
      <sheetName val="N2-12-REN-Ativ_TEE PDIRT"/>
      <sheetName val="N2-13-REN-SubInvTEE (&lt;2022)"/>
      <sheetName val="N2-14-REN-SubInvTEE (2022&gt;)"/>
      <sheetName val="N2-15-REN - Base de activos TEE"/>
      <sheetName val="N2-16-REN - Dif e conta a p e r"/>
      <sheetName val="N2-17-REN - Vendas e Prest serv"/>
      <sheetName val="N2-18-REN - CMVMC"/>
      <sheetName val="N2-19-REN - FSE"/>
      <sheetName val="N2-20-REN - Pessoal"/>
      <sheetName val="N2-21-REN Outros gastos e rend"/>
      <sheetName val="N2-22-REN - PPEC"/>
      <sheetName val="N2-23-REN - DACP"/>
      <sheetName val="N2-24-REN - IMDT"/>
      <sheetName val="N2-25-REN - Ajustamento GGS"/>
      <sheetName val="N2-26-REN - Ajustamento TEE"/>
      <sheetName val="N2-27-REN - SISE INFRA"/>
      <sheetName val="N2-28-REN - Obras Concl TEE"/>
      <sheetName val="N2-30-REN - RQ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
          <cell r="A1">
            <v>26</v>
          </cell>
        </row>
      </sheetData>
      <sheetData sheetId="27">
        <row r="1">
          <cell r="A1">
            <v>27</v>
          </cell>
        </row>
      </sheetData>
      <sheetData sheetId="28">
        <row r="1">
          <cell r="A1">
            <v>28</v>
          </cell>
        </row>
      </sheetData>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auxiliar"/>
      <sheetName val="encfixa"/>
      <sheetName val="encfixb"/>
      <sheetName val="quadro 1a"/>
      <sheetName val="quadro 1b"/>
      <sheetName val="quadro 2"/>
      <sheetName val="quadro 3a"/>
      <sheetName val="quadro 3b"/>
      <sheetName val="quadro 4a"/>
      <sheetName val="quadro 4b"/>
      <sheetName val="quadro 5"/>
      <sheetName val="quadro 6"/>
      <sheetName val="quadro 7"/>
      <sheetName val="quadro 8"/>
      <sheetName val="quadro9"/>
      <sheetName val="quadro 10"/>
      <sheetName val="quadro 13"/>
      <sheetName val="quadro 14"/>
      <sheetName val="quadro 16"/>
      <sheetName val="quadro 17"/>
      <sheetName val="quadro 19"/>
      <sheetName val="quadro 20"/>
      <sheetName val="quadro 21"/>
      <sheetName val="quadro 22"/>
      <sheetName val="quadro 23"/>
      <sheetName val="quadro 24"/>
      <sheetName val="quadro 25"/>
      <sheetName val="quadro 26"/>
      <sheetName val="quadro 27"/>
      <sheetName val="quadro 28"/>
      <sheetName val="quadro 29"/>
      <sheetName val="quadro 30"/>
      <sheetName val="quadro 31"/>
      <sheetName val="Custos Médios"/>
      <sheetName val="jmb2002"/>
      <sheetName val="jmb2003"/>
      <sheetName val="OV2002"/>
      <sheetName val="OV2003"/>
      <sheetName val="quadro 15"/>
      <sheetName val="quadro 20.orig"/>
      <sheetName val="quadro 21.orig"/>
      <sheetName val="quadro 1.old"/>
      <sheetName val="pre$"/>
      <sheetName val="quadro 20.jmb"/>
      <sheetName val="quadro 21.jmb"/>
      <sheetName val="Gráfico 1a)"/>
      <sheetName val="Gráfico 1b)"/>
      <sheetName val="Gráfico 2a)"/>
      <sheetName val="Gráfico 2b)"/>
      <sheetName val="Gráfico 3"/>
      <sheetName val="Gráfico 4"/>
      <sheetName val="Gráfico 8a)"/>
      <sheetName val="Gráfico 8b)"/>
      <sheetName val="Gráfico_cms"/>
      <sheetName val="Para_gráficos"/>
      <sheetName val="cons.esp.1"/>
      <sheetName val="cons.esp.2"/>
      <sheetName val="custos1"/>
      <sheetName val="custos2"/>
      <sheetName val="custos_verificados"/>
      <sheetName val="construcao_custos"/>
      <sheetName val="Emis"/>
      <sheetName val="Prod"/>
    </sheetNames>
    <sheetDataSet>
      <sheetData sheetId="0" refreshError="1">
        <row r="1">
          <cell r="A1">
            <v>8</v>
          </cell>
        </row>
        <row r="2">
          <cell r="A2">
            <v>2002</v>
          </cell>
        </row>
        <row r="3">
          <cell r="A3">
            <v>2003</v>
          </cell>
        </row>
      </sheetData>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encfixa"/>
      <sheetName val="encfixb"/>
      <sheetName val="encfixc"/>
      <sheetName val="encfixd"/>
      <sheetName val="quadro 1a"/>
      <sheetName val="quadro 1b"/>
      <sheetName val="quadro 1c"/>
      <sheetName val="quadro 1d"/>
      <sheetName val="quadro 2"/>
      <sheetName val="quadro 3a"/>
      <sheetName val="quadro 3b"/>
      <sheetName val="quadro 3c"/>
      <sheetName val="quadro 3d"/>
      <sheetName val="quadro 4a"/>
      <sheetName val="quadro 4b"/>
      <sheetName val="quadro 4c"/>
      <sheetName val="quadro 4d"/>
      <sheetName val="quadro 5"/>
      <sheetName val="quadro 6"/>
      <sheetName val="quadro 7"/>
      <sheetName val="quadro 8"/>
      <sheetName val="quadro9"/>
      <sheetName val="quadro 10"/>
      <sheetName val="quadro 13"/>
      <sheetName val="quadro 14"/>
      <sheetName val="quadro 16"/>
      <sheetName val="quadro 17"/>
      <sheetName val="quadro 19"/>
      <sheetName val="quadro 20"/>
      <sheetName val="quadro 21"/>
      <sheetName val="custos"/>
      <sheetName val="quadro 22"/>
      <sheetName val="quadro 23"/>
      <sheetName val="quadro 24"/>
      <sheetName val="quadro 25a"/>
      <sheetName val="quadro 25b"/>
      <sheetName val="quadro 25c"/>
      <sheetName val="quadro 25d"/>
      <sheetName val="quadro 27a"/>
      <sheetName val="quadro 27b"/>
      <sheetName val="quadro 27c"/>
      <sheetName val="quadro 27d"/>
      <sheetName val="quadro 29a"/>
      <sheetName val="quadro 29b"/>
      <sheetName val="quadro 29c"/>
      <sheetName val="quadro 29d"/>
      <sheetName val="auxiliar"/>
      <sheetName val="quadro 31"/>
      <sheetName val="cons.esp.1"/>
      <sheetName val="cons.esp.2"/>
    </sheetNames>
    <sheetDataSet>
      <sheetData sheetId="0" refreshError="1">
        <row r="2">
          <cell r="A2">
            <v>2004</v>
          </cell>
        </row>
        <row r="3">
          <cell r="A3">
            <v>2005</v>
          </cell>
        </row>
        <row r="4">
          <cell r="A4">
            <v>2006</v>
          </cell>
        </row>
        <row r="5">
          <cell r="A5">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row r="7">
          <cell r="C7" t="str">
            <v>CTG</v>
          </cell>
          <cell r="D7">
            <v>13588.261400000001</v>
          </cell>
          <cell r="E7">
            <v>12304.809380000001</v>
          </cell>
          <cell r="F7">
            <v>15346.511770000001</v>
          </cell>
          <cell r="G7">
            <v>16213.5229</v>
          </cell>
          <cell r="H7">
            <v>9055.8747140946798</v>
          </cell>
          <cell r="I7">
            <v>12866.00139607934</v>
          </cell>
          <cell r="J7">
            <v>21430.132767255589</v>
          </cell>
          <cell r="K7">
            <v>20889.181088782901</v>
          </cell>
          <cell r="L7">
            <v>15889.140660444991</v>
          </cell>
          <cell r="M7">
            <v>18148.04917016246</v>
          </cell>
          <cell r="N7">
            <v>18236.901339549277</v>
          </cell>
          <cell r="O7">
            <v>15020.088736774185</v>
          </cell>
          <cell r="P7">
            <v>188988.47532314347</v>
          </cell>
        </row>
        <row r="8">
          <cell r="C8" t="str">
            <v>CTO</v>
          </cell>
          <cell r="D8">
            <v>0</v>
          </cell>
          <cell r="E8">
            <v>0</v>
          </cell>
          <cell r="F8">
            <v>0</v>
          </cell>
          <cell r="G8">
            <v>-6.5700000000000003E-3</v>
          </cell>
          <cell r="H8">
            <v>0</v>
          </cell>
          <cell r="I8">
            <v>0</v>
          </cell>
          <cell r="J8">
            <v>673.97796789034339</v>
          </cell>
          <cell r="K8">
            <v>0</v>
          </cell>
          <cell r="L8">
            <v>0</v>
          </cell>
          <cell r="M8">
            <v>0</v>
          </cell>
          <cell r="N8">
            <v>0</v>
          </cell>
          <cell r="O8">
            <v>0</v>
          </cell>
          <cell r="P8">
            <v>673.97139789034338</v>
          </cell>
        </row>
        <row r="9">
          <cell r="C9" t="str">
            <v>CPG</v>
          </cell>
          <cell r="D9">
            <v>7564.9050499999994</v>
          </cell>
          <cell r="E9">
            <v>4014.5333799999999</v>
          </cell>
          <cell r="F9">
            <v>6771.0106299999998</v>
          </cell>
          <cell r="G9">
            <v>4922.37914</v>
          </cell>
          <cell r="H9">
            <v>7819.9018048637508</v>
          </cell>
          <cell r="I9">
            <v>8428.6535186640886</v>
          </cell>
          <cell r="J9">
            <v>9194.9005508906139</v>
          </cell>
          <cell r="K9">
            <v>9197.0544278057914</v>
          </cell>
          <cell r="L9">
            <v>8899.8194135113645</v>
          </cell>
          <cell r="M9">
            <v>9169.0540279084889</v>
          </cell>
          <cell r="N9">
            <v>8557.352983998222</v>
          </cell>
          <cell r="O9">
            <v>8413.0432306813618</v>
          </cell>
          <cell r="P9">
            <v>92952.608158323681</v>
          </cell>
        </row>
        <row r="10">
          <cell r="C10" t="str">
            <v>CCG - Fuel</v>
          </cell>
          <cell r="D10">
            <v>1274.305032389565</v>
          </cell>
          <cell r="E10">
            <v>988.14038232927589</v>
          </cell>
          <cell r="F10">
            <v>492.38294070380397</v>
          </cell>
          <cell r="G10">
            <v>76.834847296152006</v>
          </cell>
          <cell r="H10">
            <v>153.687975021108</v>
          </cell>
          <cell r="I10">
            <v>136.23963555068102</v>
          </cell>
          <cell r="J10">
            <v>800.30828173141754</v>
          </cell>
          <cell r="K10">
            <v>921.43262738106102</v>
          </cell>
          <cell r="L10">
            <v>1288.4431659944905</v>
          </cell>
          <cell r="M10">
            <v>235.73914265345249</v>
          </cell>
          <cell r="N10">
            <v>139.81605251508</v>
          </cell>
          <cell r="O10">
            <v>492.55209479973007</v>
          </cell>
          <cell r="P10">
            <v>6999.8821783658168</v>
          </cell>
        </row>
        <row r="11">
          <cell r="C11" t="str">
            <v>CCG - Gás</v>
          </cell>
          <cell r="D11">
            <v>-145.76460238956474</v>
          </cell>
          <cell r="E11">
            <v>691.71245767072412</v>
          </cell>
          <cell r="F11">
            <v>870.80052929619592</v>
          </cell>
          <cell r="G11">
            <v>701.17954270384826</v>
          </cell>
          <cell r="H11">
            <v>-58.847233584616845</v>
          </cell>
          <cell r="I11">
            <v>426.5652571855727</v>
          </cell>
          <cell r="J11">
            <v>1860.3754732551747</v>
          </cell>
          <cell r="K11">
            <v>-76.161961806945897</v>
          </cell>
          <cell r="L11">
            <v>2911.6350501465231</v>
          </cell>
          <cell r="M11">
            <v>462.28898706701534</v>
          </cell>
          <cell r="N11">
            <v>265.09546791729684</v>
          </cell>
          <cell r="O11">
            <v>701.48250033866509</v>
          </cell>
          <cell r="P11">
            <v>8610.3614677998885</v>
          </cell>
        </row>
        <row r="12">
          <cell r="C12" t="str">
            <v>CAM</v>
          </cell>
          <cell r="D12">
            <v>0</v>
          </cell>
          <cell r="E12">
            <v>0</v>
          </cell>
          <cell r="F12">
            <v>0</v>
          </cell>
          <cell r="G12">
            <v>6.3340000000000007E-2</v>
          </cell>
          <cell r="H12">
            <v>0</v>
          </cell>
          <cell r="I12">
            <v>0</v>
          </cell>
          <cell r="J12">
            <v>0</v>
          </cell>
          <cell r="K12">
            <v>0</v>
          </cell>
          <cell r="L12">
            <v>0</v>
          </cell>
          <cell r="M12">
            <v>0</v>
          </cell>
          <cell r="N12">
            <v>0</v>
          </cell>
          <cell r="O12">
            <v>0</v>
          </cell>
          <cell r="P12">
            <v>6.3340000000000007E-2</v>
          </cell>
        </row>
        <row r="13">
          <cell r="C13" t="str">
            <v>CBR</v>
          </cell>
          <cell r="D13">
            <v>397.5573</v>
          </cell>
          <cell r="E13">
            <v>703.14463000000001</v>
          </cell>
          <cell r="F13">
            <v>728.99457000000007</v>
          </cell>
          <cell r="G13">
            <v>529.01893000000007</v>
          </cell>
          <cell r="H13">
            <v>248.62128098348802</v>
          </cell>
          <cell r="I13">
            <v>285.29615768447997</v>
          </cell>
          <cell r="J13">
            <v>294.78531224727999</v>
          </cell>
          <cell r="K13">
            <v>294.792218033952</v>
          </cell>
          <cell r="L13">
            <v>285.29615768447997</v>
          </cell>
          <cell r="M13">
            <v>294.84746432732794</v>
          </cell>
          <cell r="N13">
            <v>285.35630479560001</v>
          </cell>
          <cell r="O13">
            <v>318.64787368842002</v>
          </cell>
          <cell r="P13">
            <v>4666.3581994450278</v>
          </cell>
        </row>
        <row r="14">
          <cell r="C14" t="str">
            <v>CSB</v>
          </cell>
          <cell r="D14">
            <v>1319.25344</v>
          </cell>
          <cell r="E14">
            <v>1157.8441</v>
          </cell>
          <cell r="F14">
            <v>2197.5670599999999</v>
          </cell>
          <cell r="G14">
            <v>680.9529500000001</v>
          </cell>
          <cell r="H14">
            <v>206.180359506352</v>
          </cell>
          <cell r="I14">
            <v>83.323936900159993</v>
          </cell>
          <cell r="J14">
            <v>3116.2556203347799</v>
          </cell>
          <cell r="K14">
            <v>8036.4912139279804</v>
          </cell>
          <cell r="L14">
            <v>15085.798775773967</v>
          </cell>
          <cell r="M14">
            <v>6237.0353124954836</v>
          </cell>
          <cell r="N14">
            <v>5103.8840506263759</v>
          </cell>
          <cell r="O14">
            <v>6974.6137965294311</v>
          </cell>
          <cell r="P14">
            <v>50199.200616094531</v>
          </cell>
        </row>
        <row r="15">
          <cell r="C15" t="str">
            <v>CSN</v>
          </cell>
          <cell r="D15">
            <v>13171.619719999999</v>
          </cell>
          <cell r="E15">
            <v>13101.59384</v>
          </cell>
          <cell r="F15">
            <v>16395.169160000001</v>
          </cell>
          <cell r="G15">
            <v>14164.80099</v>
          </cell>
          <cell r="H15">
            <v>16597.205551614388</v>
          </cell>
          <cell r="I15">
            <v>16139.40604050102</v>
          </cell>
          <cell r="J15">
            <v>17240.130749687702</v>
          </cell>
          <cell r="K15">
            <v>13689.792912359888</v>
          </cell>
          <cell r="L15">
            <v>13985.314718566851</v>
          </cell>
          <cell r="M15">
            <v>17203.445284089594</v>
          </cell>
          <cell r="N15">
            <v>16058.043524859842</v>
          </cell>
          <cell r="O15">
            <v>16286.308644136945</v>
          </cell>
          <cell r="P15">
            <v>184032.83113581623</v>
          </cell>
        </row>
        <row r="16">
          <cell r="C16" t="str">
            <v>CTN</v>
          </cell>
          <cell r="D16">
            <v>34.837309999999995</v>
          </cell>
          <cell r="E16">
            <v>364.40096</v>
          </cell>
          <cell r="F16">
            <v>42.774759999999993</v>
          </cell>
          <cell r="G16">
            <v>1.7897400000000001</v>
          </cell>
          <cell r="H16">
            <v>36.723484519259998</v>
          </cell>
          <cell r="I16">
            <v>36.723484519259998</v>
          </cell>
          <cell r="J16">
            <v>36.723484519259998</v>
          </cell>
          <cell r="K16">
            <v>36.723484519259998</v>
          </cell>
          <cell r="L16">
            <v>36.723484519259998</v>
          </cell>
          <cell r="M16">
            <v>36.723484519259998</v>
          </cell>
          <cell r="N16">
            <v>36.723484519259998</v>
          </cell>
          <cell r="O16">
            <v>36.723484519259998</v>
          </cell>
          <cell r="P16">
            <v>737.59064615407976</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al"/>
      <sheetName val="Resumo legal"/>
      <sheetName val="Pot Mes"/>
      <sheetName val="Energ Mes"/>
      <sheetName val="Prc Unit Mes"/>
      <sheetName val="Cust Mes"/>
      <sheetName val="Evolucao anual PRE Proveitos"/>
      <sheetName val="Comparacao dados DCP-DMC"/>
      <sheetName val="Remuneração Mensal_Solar150MVA"/>
      <sheetName val="Remuneração Mensal_Biomassa"/>
      <sheetName val="Remuneração Mensal_CogP57-2002"/>
      <sheetName val="Imobilizado"/>
      <sheetName val="proveitos dee_tabela"/>
      <sheetName val="Resumo_legal"/>
      <sheetName val="Pot_Mes"/>
      <sheetName val="Energ_Mes"/>
      <sheetName val="Prc_Unit_Mes"/>
      <sheetName val="Cust_Mes"/>
      <sheetName val="Evolucao_anual_PRE_Proveitos"/>
      <sheetName val="Comparacao_dados_DCP-DMC"/>
      <sheetName val="Remuneração_Mensal_Solar150MVA"/>
      <sheetName val="Remuneração_Mensal_Biomassa"/>
      <sheetName val="Remuneração_Mensal_CogP57-2002"/>
      <sheetName val="proveitos_dee_tabela"/>
    </sheetNames>
    <sheetDataSet>
      <sheetData sheetId="0"/>
      <sheetData sheetId="1"/>
      <sheetData sheetId="2"/>
      <sheetData sheetId="3">
        <row r="14">
          <cell r="M14">
            <v>18527208659.435238</v>
          </cell>
        </row>
      </sheetData>
      <sheetData sheetId="4"/>
      <sheetData sheetId="5">
        <row r="14">
          <cell r="M14">
            <v>1873536285.4817495</v>
          </cell>
        </row>
      </sheetData>
      <sheetData sheetId="6"/>
      <sheetData sheetId="7"/>
      <sheetData sheetId="8">
        <row r="7">
          <cell r="L7">
            <v>101.80800000000001</v>
          </cell>
          <cell r="O7">
            <v>28.4</v>
          </cell>
        </row>
        <row r="8">
          <cell r="H8">
            <v>1960</v>
          </cell>
          <cell r="L8">
            <v>103.742352</v>
          </cell>
          <cell r="O8">
            <v>2.0000000000000002E-5</v>
          </cell>
        </row>
        <row r="9">
          <cell r="O9">
            <v>370</v>
          </cell>
        </row>
        <row r="11">
          <cell r="O11">
            <v>5.44</v>
          </cell>
        </row>
        <row r="12">
          <cell r="C12">
            <v>699.9513888888888</v>
          </cell>
          <cell r="O12">
            <v>3.5999999999999997E-2</v>
          </cell>
        </row>
        <row r="14">
          <cell r="O14">
            <v>165</v>
          </cell>
        </row>
        <row r="15">
          <cell r="O15">
            <v>576.00000000000011</v>
          </cell>
        </row>
        <row r="16">
          <cell r="O16">
            <v>30</v>
          </cell>
        </row>
        <row r="18">
          <cell r="H18">
            <v>323400</v>
          </cell>
          <cell r="O18">
            <v>3.5000000000000003E-2</v>
          </cell>
        </row>
        <row r="22">
          <cell r="C22">
            <v>11642.4</v>
          </cell>
          <cell r="H22">
            <v>1.25</v>
          </cell>
        </row>
        <row r="30">
          <cell r="C30">
            <v>2393.1600000000003</v>
          </cell>
        </row>
      </sheetData>
      <sheetData sheetId="9"/>
      <sheetData sheetId="10">
        <row r="8">
          <cell r="H8">
            <v>40</v>
          </cell>
        </row>
        <row r="43">
          <cell r="C43">
            <v>370</v>
          </cell>
        </row>
      </sheetData>
      <sheetData sheetId="11" refreshError="1"/>
      <sheetData sheetId="12" refreshError="1"/>
      <sheetData sheetId="13"/>
      <sheetData sheetId="14"/>
      <sheetData sheetId="15">
        <row r="14">
          <cell r="M14">
            <v>18527208659.435238</v>
          </cell>
        </row>
      </sheetData>
      <sheetData sheetId="16"/>
      <sheetData sheetId="17">
        <row r="14">
          <cell r="M14">
            <v>1873536285.4817495</v>
          </cell>
        </row>
      </sheetData>
      <sheetData sheetId="18"/>
      <sheetData sheetId="19"/>
      <sheetData sheetId="20">
        <row r="7">
          <cell r="L7">
            <v>101.80800000000001</v>
          </cell>
        </row>
      </sheetData>
      <sheetData sheetId="21"/>
      <sheetData sheetId="22">
        <row r="8">
          <cell r="H8">
            <v>40</v>
          </cell>
        </row>
      </sheetData>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ga 15min"/>
      <sheetName val="2000"/>
      <sheetName val="1999"/>
      <sheetName val="1998"/>
      <sheetName val="1997"/>
    </sheetNames>
    <sheetDataSet>
      <sheetData sheetId="0" refreshError="1"/>
      <sheetData sheetId="1" refreshError="1"/>
      <sheetData sheetId="2" refreshError="1"/>
      <sheetData sheetId="3" refreshError="1"/>
      <sheetData sheetId="4">
        <row r="40">
          <cell r="D40" t="str">
            <v>Fonte: EDP</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dados"/>
    </sheetNames>
    <sheetDataSet>
      <sheetData sheetId="0" refreshError="1"/>
      <sheetData sheetId="1" refreshError="1">
        <row r="1">
          <cell r="C1">
            <v>6</v>
          </cell>
        </row>
        <row r="6">
          <cell r="D6" t="str">
            <v>c_HIDR</v>
          </cell>
          <cell r="F6">
            <v>2230.5976409999998</v>
          </cell>
          <cell r="G6">
            <v>1865.4819259999995</v>
          </cell>
          <cell r="H6">
            <v>1986.6305889999999</v>
          </cell>
          <cell r="I6">
            <v>1499.5845659999998</v>
          </cell>
          <cell r="J6">
            <v>983.95572899999979</v>
          </cell>
          <cell r="K6">
            <v>562.07098099999996</v>
          </cell>
          <cell r="L6">
            <v>0</v>
          </cell>
          <cell r="M6">
            <v>0</v>
          </cell>
          <cell r="N6">
            <v>0</v>
          </cell>
          <cell r="O6">
            <v>0</v>
          </cell>
          <cell r="P6">
            <v>0</v>
          </cell>
          <cell r="Q6">
            <v>0</v>
          </cell>
          <cell r="AJ6">
            <v>9654.4953260000002</v>
          </cell>
        </row>
        <row r="8">
          <cell r="D8" t="str">
            <v>c_CTO</v>
          </cell>
          <cell r="F8">
            <v>0</v>
          </cell>
          <cell r="G8">
            <v>0</v>
          </cell>
          <cell r="H8">
            <v>0</v>
          </cell>
          <cell r="I8">
            <v>0</v>
          </cell>
          <cell r="J8">
            <v>0</v>
          </cell>
          <cell r="K8">
            <v>0</v>
          </cell>
          <cell r="L8">
            <v>0</v>
          </cell>
          <cell r="M8">
            <v>0</v>
          </cell>
          <cell r="N8">
            <v>0</v>
          </cell>
          <cell r="O8">
            <v>0</v>
          </cell>
          <cell r="P8">
            <v>0</v>
          </cell>
          <cell r="Q8">
            <v>0</v>
          </cell>
          <cell r="AJ8">
            <v>12.768839999999999</v>
          </cell>
        </row>
        <row r="9">
          <cell r="D9" t="str">
            <v>c_CCG</v>
          </cell>
          <cell r="F9">
            <v>35.2928</v>
          </cell>
          <cell r="G9">
            <v>25.076499999999999</v>
          </cell>
          <cell r="H9">
            <v>47.319400000000002</v>
          </cell>
          <cell r="I9">
            <v>3.3934000000000002</v>
          </cell>
          <cell r="J9">
            <v>15.776899999999999</v>
          </cell>
          <cell r="K9">
            <v>141.32670000000002</v>
          </cell>
          <cell r="L9">
            <v>0</v>
          </cell>
          <cell r="M9">
            <v>0</v>
          </cell>
          <cell r="N9">
            <v>0</v>
          </cell>
          <cell r="O9">
            <v>0</v>
          </cell>
          <cell r="P9">
            <v>0</v>
          </cell>
          <cell r="Q9">
            <v>0</v>
          </cell>
          <cell r="AJ9">
            <v>1285.4269999999999</v>
          </cell>
        </row>
        <row r="10">
          <cell r="D10" t="str">
            <v>c_CBR</v>
          </cell>
          <cell r="F10">
            <v>6.7276800000000003</v>
          </cell>
          <cell r="G10">
            <v>7.9982799999999994</v>
          </cell>
          <cell r="H10">
            <v>11.467409999999999</v>
          </cell>
          <cell r="I10">
            <v>7.3086899999999995</v>
          </cell>
          <cell r="J10">
            <v>9.5121699999999993</v>
          </cell>
          <cell r="K10">
            <v>23.938320000000001</v>
          </cell>
          <cell r="L10">
            <v>0</v>
          </cell>
          <cell r="M10">
            <v>0</v>
          </cell>
          <cell r="N10">
            <v>0</v>
          </cell>
          <cell r="O10">
            <v>0</v>
          </cell>
          <cell r="P10">
            <v>0</v>
          </cell>
          <cell r="Q10">
            <v>0</v>
          </cell>
          <cell r="AJ10">
            <v>180.29669999999999</v>
          </cell>
        </row>
        <row r="11">
          <cell r="D11" t="str">
            <v>c_CSB</v>
          </cell>
          <cell r="F11">
            <v>106.4572</v>
          </cell>
          <cell r="G11">
            <v>71.931100000000001</v>
          </cell>
          <cell r="H11">
            <v>82.441999999999993</v>
          </cell>
          <cell r="I11">
            <v>2.5030999999999999</v>
          </cell>
          <cell r="J11">
            <v>113.9646</v>
          </cell>
          <cell r="K11">
            <v>383.17140000000001</v>
          </cell>
          <cell r="L11">
            <v>0</v>
          </cell>
          <cell r="M11">
            <v>0</v>
          </cell>
          <cell r="N11">
            <v>0</v>
          </cell>
          <cell r="O11">
            <v>0</v>
          </cell>
          <cell r="P11">
            <v>0</v>
          </cell>
          <cell r="Q11">
            <v>0</v>
          </cell>
          <cell r="AJ11">
            <v>3218.1948000000002</v>
          </cell>
        </row>
        <row r="12">
          <cell r="D12" t="str">
            <v>c_CSN</v>
          </cell>
          <cell r="F12">
            <v>569.20719999999994</v>
          </cell>
          <cell r="G12">
            <v>529.32799999999997</v>
          </cell>
          <cell r="H12">
            <v>625.94550000000004</v>
          </cell>
          <cell r="I12">
            <v>663.71759999999995</v>
          </cell>
          <cell r="J12">
            <v>868.17059999999992</v>
          </cell>
          <cell r="K12">
            <v>830.55290000000002</v>
          </cell>
          <cell r="L12">
            <v>0</v>
          </cell>
          <cell r="M12">
            <v>0</v>
          </cell>
          <cell r="N12">
            <v>0</v>
          </cell>
          <cell r="O12">
            <v>0</v>
          </cell>
          <cell r="P12">
            <v>0</v>
          </cell>
          <cell r="Q12">
            <v>0</v>
          </cell>
          <cell r="AJ12">
            <v>9103.9365500000004</v>
          </cell>
        </row>
        <row r="13">
          <cell r="D13" t="str">
            <v>c_TG</v>
          </cell>
          <cell r="F13">
            <v>4.4697300000000002</v>
          </cell>
          <cell r="G13">
            <v>2.7044200000000003</v>
          </cell>
          <cell r="H13">
            <v>1.8414600000000001</v>
          </cell>
          <cell r="I13">
            <v>1.4000000000000001E-4</v>
          </cell>
          <cell r="J13">
            <v>3.0336100000000004</v>
          </cell>
          <cell r="K13">
            <v>1.0715999999999999</v>
          </cell>
          <cell r="L13">
            <v>0</v>
          </cell>
          <cell r="M13">
            <v>0</v>
          </cell>
          <cell r="N13">
            <v>0</v>
          </cell>
          <cell r="O13">
            <v>0</v>
          </cell>
          <cell r="P13">
            <v>0</v>
          </cell>
          <cell r="Q13">
            <v>0</v>
          </cell>
          <cell r="AJ13">
            <v>39.954059999999998</v>
          </cell>
        </row>
        <row r="14">
          <cell r="F14">
            <v>0.64766999999999997</v>
          </cell>
          <cell r="G14">
            <v>0.56725000000000003</v>
          </cell>
          <cell r="H14">
            <v>1.0016499999999999</v>
          </cell>
          <cell r="I14">
            <v>1.4000000000000001E-4</v>
          </cell>
          <cell r="J14">
            <v>1.13741</v>
          </cell>
          <cell r="K14">
            <v>0.74042999999999992</v>
          </cell>
          <cell r="L14">
            <v>0</v>
          </cell>
          <cell r="M14">
            <v>0</v>
          </cell>
          <cell r="N14">
            <v>0</v>
          </cell>
          <cell r="O14">
            <v>0</v>
          </cell>
          <cell r="P14">
            <v>0</v>
          </cell>
          <cell r="Q14">
            <v>0</v>
          </cell>
          <cell r="AJ14">
            <v>11.034819999999998</v>
          </cell>
        </row>
        <row r="15">
          <cell r="F15">
            <v>3.82206</v>
          </cell>
          <cell r="G15">
            <v>2.1371700000000002</v>
          </cell>
          <cell r="H15">
            <v>0.83981000000000006</v>
          </cell>
          <cell r="I15">
            <v>0</v>
          </cell>
          <cell r="J15">
            <v>1.8962000000000001</v>
          </cell>
          <cell r="K15">
            <v>0.33117000000000002</v>
          </cell>
          <cell r="L15">
            <v>0</v>
          </cell>
          <cell r="M15">
            <v>0</v>
          </cell>
          <cell r="N15">
            <v>0</v>
          </cell>
          <cell r="O15">
            <v>0</v>
          </cell>
          <cell r="P15">
            <v>0</v>
          </cell>
          <cell r="Q15">
            <v>0</v>
          </cell>
          <cell r="AJ15">
            <v>28.919240000000002</v>
          </cell>
        </row>
        <row r="16">
          <cell r="D16" t="str">
            <v>c_CPG</v>
          </cell>
          <cell r="F16">
            <v>221.11109999999999</v>
          </cell>
          <cell r="G16">
            <v>198.4537</v>
          </cell>
          <cell r="H16">
            <v>200.62320000000003</v>
          </cell>
          <cell r="I16">
            <v>201.1884</v>
          </cell>
          <cell r="J16">
            <v>308.49715000000003</v>
          </cell>
          <cell r="K16">
            <v>344.7679</v>
          </cell>
          <cell r="L16">
            <v>0</v>
          </cell>
          <cell r="M16">
            <v>0</v>
          </cell>
          <cell r="N16">
            <v>0</v>
          </cell>
          <cell r="O16">
            <v>0</v>
          </cell>
          <cell r="P16">
            <v>0</v>
          </cell>
          <cell r="Q16">
            <v>0</v>
          </cell>
          <cell r="AJ16">
            <v>4603.2748000000001</v>
          </cell>
        </row>
        <row r="17">
          <cell r="D17" t="str">
            <v>c_CTG</v>
          </cell>
          <cell r="F17">
            <v>168.77099999999999</v>
          </cell>
          <cell r="G17">
            <v>125.5873</v>
          </cell>
          <cell r="H17">
            <v>121.7325</v>
          </cell>
          <cell r="I17">
            <v>543.69490000000008</v>
          </cell>
          <cell r="J17">
            <v>690.4873</v>
          </cell>
          <cell r="K17">
            <v>662.6943</v>
          </cell>
          <cell r="L17">
            <v>0</v>
          </cell>
          <cell r="M17">
            <v>0</v>
          </cell>
          <cell r="N17">
            <v>0</v>
          </cell>
          <cell r="O17">
            <v>0</v>
          </cell>
          <cell r="P17">
            <v>0</v>
          </cell>
          <cell r="Q17">
            <v>0</v>
          </cell>
          <cell r="AJ17">
            <v>5903.2302000000009</v>
          </cell>
        </row>
        <row r="18">
          <cell r="AJ18">
            <v>0</v>
          </cell>
        </row>
        <row r="19">
          <cell r="D19" t="str">
            <v>c_PRE</v>
          </cell>
          <cell r="F19">
            <v>290.21394321500003</v>
          </cell>
          <cell r="G19">
            <v>258.41141977899997</v>
          </cell>
          <cell r="H19">
            <v>216.61892481000001</v>
          </cell>
          <cell r="I19">
            <v>300.24273520899999</v>
          </cell>
          <cell r="J19">
            <v>224.80672534399997</v>
          </cell>
          <cell r="K19">
            <v>168.888754955</v>
          </cell>
          <cell r="L19">
            <v>174.34</v>
          </cell>
          <cell r="M19">
            <v>169.99</v>
          </cell>
          <cell r="N19">
            <v>169.55</v>
          </cell>
          <cell r="O19">
            <v>185.67</v>
          </cell>
          <cell r="P19">
            <v>215.39</v>
          </cell>
          <cell r="Q19">
            <v>235.26</v>
          </cell>
          <cell r="AJ19">
            <v>2456.2657799799999</v>
          </cell>
        </row>
        <row r="21">
          <cell r="D21" t="str">
            <v>c_IMP</v>
          </cell>
          <cell r="F21">
            <v>9.7910000000000004</v>
          </cell>
          <cell r="G21">
            <v>36.164999999999999</v>
          </cell>
          <cell r="H21">
            <v>68.406999999999996</v>
          </cell>
          <cell r="I21">
            <v>0</v>
          </cell>
          <cell r="J21">
            <v>23.606999999999999</v>
          </cell>
          <cell r="K21">
            <v>78.436999999999998</v>
          </cell>
          <cell r="L21">
            <v>0</v>
          </cell>
          <cell r="M21">
            <v>0</v>
          </cell>
          <cell r="N21">
            <v>0</v>
          </cell>
          <cell r="O21">
            <v>0</v>
          </cell>
          <cell r="P21">
            <v>0</v>
          </cell>
          <cell r="Q21">
            <v>0</v>
          </cell>
          <cell r="AJ21">
            <v>1358.9340000000004</v>
          </cell>
        </row>
        <row r="22">
          <cell r="F22">
            <v>21.338999999999999</v>
          </cell>
          <cell r="G22">
            <v>40.994</v>
          </cell>
          <cell r="H22">
            <v>75.820999999999998</v>
          </cell>
          <cell r="I22">
            <v>8.3919999999999995</v>
          </cell>
          <cell r="J22">
            <v>32.527000000000001</v>
          </cell>
          <cell r="K22">
            <v>87.388999999999996</v>
          </cell>
          <cell r="L22">
            <v>0</v>
          </cell>
          <cell r="M22">
            <v>0</v>
          </cell>
          <cell r="N22">
            <v>0</v>
          </cell>
          <cell r="O22">
            <v>0</v>
          </cell>
          <cell r="P22">
            <v>0</v>
          </cell>
          <cell r="Q22">
            <v>0</v>
          </cell>
          <cell r="AJ22">
            <v>1496.6709999999998</v>
          </cell>
        </row>
        <row r="23">
          <cell r="D23" t="str">
            <v>c_DSV</v>
          </cell>
          <cell r="F23">
            <v>11.547999999999998</v>
          </cell>
          <cell r="G23">
            <v>4.8290000000000006</v>
          </cell>
          <cell r="H23">
            <v>7.4140000000000015</v>
          </cell>
          <cell r="I23">
            <v>8.3919999999999995</v>
          </cell>
          <cell r="J23">
            <v>8.9200000000000017</v>
          </cell>
          <cell r="K23">
            <v>8.9519999999999982</v>
          </cell>
          <cell r="L23">
            <v>0</v>
          </cell>
          <cell r="M23">
            <v>0</v>
          </cell>
          <cell r="N23">
            <v>0</v>
          </cell>
          <cell r="O23">
            <v>0</v>
          </cell>
          <cell r="P23">
            <v>0</v>
          </cell>
          <cell r="Q23">
            <v>0</v>
          </cell>
          <cell r="AJ23">
            <v>137.73700000000005</v>
          </cell>
        </row>
        <row r="24">
          <cell r="D24" t="str">
            <v>C_NV</v>
          </cell>
          <cell r="F24">
            <v>0</v>
          </cell>
          <cell r="G24">
            <v>0</v>
          </cell>
          <cell r="H24">
            <v>0</v>
          </cell>
          <cell r="I24">
            <v>5.6162000000000001</v>
          </cell>
          <cell r="J24">
            <v>5.1352000000000002</v>
          </cell>
          <cell r="K24">
            <v>3.5921999999999996</v>
          </cell>
          <cell r="L24">
            <v>0</v>
          </cell>
          <cell r="M24">
            <v>0</v>
          </cell>
          <cell r="N24">
            <v>0</v>
          </cell>
          <cell r="O24">
            <v>0</v>
          </cell>
          <cell r="P24">
            <v>0</v>
          </cell>
          <cell r="Q24">
            <v>0</v>
          </cell>
          <cell r="AJ24">
            <v>7.6842999999999995</v>
          </cell>
        </row>
        <row r="25">
          <cell r="D25" t="str">
            <v>C_NVDSV</v>
          </cell>
          <cell r="F25">
            <v>8.5719530000000006</v>
          </cell>
          <cell r="G25">
            <v>6.5326599999999999</v>
          </cell>
          <cell r="H25">
            <v>7.734128000000001</v>
          </cell>
          <cell r="I25">
            <v>2.720783</v>
          </cell>
          <cell r="J25">
            <v>2.596152</v>
          </cell>
          <cell r="K25">
            <v>2.7975699999999999</v>
          </cell>
          <cell r="L25">
            <v>0</v>
          </cell>
          <cell r="M25">
            <v>0</v>
          </cell>
          <cell r="N25">
            <v>0</v>
          </cell>
          <cell r="O25">
            <v>0</v>
          </cell>
          <cell r="P25">
            <v>0</v>
          </cell>
          <cell r="Q25">
            <v>0</v>
          </cell>
          <cell r="AJ25">
            <v>63.988379056999996</v>
          </cell>
        </row>
        <row r="28">
          <cell r="F28" t="str">
            <v>JAN</v>
          </cell>
          <cell r="G28" t="str">
            <v>FEV</v>
          </cell>
          <cell r="H28" t="str">
            <v>MAR</v>
          </cell>
          <cell r="I28" t="str">
            <v>ABR</v>
          </cell>
          <cell r="J28" t="str">
            <v>MAI</v>
          </cell>
          <cell r="K28" t="str">
            <v>JUN</v>
          </cell>
          <cell r="L28" t="str">
            <v>JUL</v>
          </cell>
          <cell r="M28" t="str">
            <v>AGO</v>
          </cell>
          <cell r="N28" t="str">
            <v>SET</v>
          </cell>
          <cell r="O28" t="str">
            <v>OUT</v>
          </cell>
          <cell r="P28" t="str">
            <v>NOV</v>
          </cell>
          <cell r="Q28" t="str">
            <v>DEZ</v>
          </cell>
          <cell r="AJ28">
            <v>0</v>
          </cell>
        </row>
        <row r="29">
          <cell r="D29" t="str">
            <v>ef_HIDR</v>
          </cell>
          <cell r="F29">
            <v>7712250.9790000003</v>
          </cell>
          <cell r="G29">
            <v>7723055.0659999996</v>
          </cell>
          <cell r="H29">
            <v>7723636.2359999996</v>
          </cell>
          <cell r="I29">
            <v>7760296.9040000001</v>
          </cell>
          <cell r="J29">
            <v>7970478.7939999998</v>
          </cell>
          <cell r="K29">
            <v>7908896.9639999997</v>
          </cell>
          <cell r="L29">
            <v>0</v>
          </cell>
          <cell r="M29">
            <v>0</v>
          </cell>
          <cell r="N29">
            <v>0</v>
          </cell>
          <cell r="O29">
            <v>0</v>
          </cell>
          <cell r="P29">
            <v>0</v>
          </cell>
          <cell r="Q29">
            <v>0</v>
          </cell>
          <cell r="AJ29">
            <v>92343046.773000002</v>
          </cell>
        </row>
        <row r="31">
          <cell r="D31" t="str">
            <v>ef_CTO</v>
          </cell>
          <cell r="F31">
            <v>132479.655</v>
          </cell>
          <cell r="G31">
            <v>132864.83100000001</v>
          </cell>
          <cell r="H31">
            <v>132977.59</v>
          </cell>
          <cell r="I31">
            <v>134065.853</v>
          </cell>
          <cell r="J31">
            <v>135031.28200000001</v>
          </cell>
          <cell r="K31">
            <v>135706.592</v>
          </cell>
          <cell r="L31">
            <v>0</v>
          </cell>
          <cell r="M31">
            <v>0</v>
          </cell>
          <cell r="N31">
            <v>0</v>
          </cell>
          <cell r="O31">
            <v>0</v>
          </cell>
          <cell r="P31">
            <v>0</v>
          </cell>
          <cell r="Q31">
            <v>0</v>
          </cell>
          <cell r="AJ31">
            <v>1541220.2439999999</v>
          </cell>
        </row>
        <row r="32">
          <cell r="D32" t="str">
            <v>ef_CCG</v>
          </cell>
          <cell r="F32">
            <v>1465231.0530000001</v>
          </cell>
          <cell r="G32">
            <v>1469903.7849999999</v>
          </cell>
          <cell r="H32">
            <v>1478247.4920000001</v>
          </cell>
          <cell r="I32">
            <v>1489725.7150000001</v>
          </cell>
          <cell r="J32">
            <v>1497915.9140000001</v>
          </cell>
          <cell r="K32">
            <v>1502746.7409999999</v>
          </cell>
          <cell r="L32">
            <v>0</v>
          </cell>
          <cell r="M32">
            <v>0</v>
          </cell>
          <cell r="N32">
            <v>0</v>
          </cell>
          <cell r="O32">
            <v>0</v>
          </cell>
          <cell r="P32">
            <v>0</v>
          </cell>
          <cell r="Q32">
            <v>0</v>
          </cell>
          <cell r="AJ32">
            <v>17674613.206999999</v>
          </cell>
        </row>
        <row r="33">
          <cell r="D33" t="str">
            <v>ef_CBR</v>
          </cell>
          <cell r="F33">
            <v>347930.71799999999</v>
          </cell>
          <cell r="G33">
            <v>338627.27100000001</v>
          </cell>
          <cell r="H33">
            <v>334782.94200000004</v>
          </cell>
          <cell r="I33">
            <v>345129.95300000004</v>
          </cell>
          <cell r="J33">
            <v>349795.55499999999</v>
          </cell>
          <cell r="K33">
            <v>359791.05200000003</v>
          </cell>
          <cell r="L33">
            <v>0</v>
          </cell>
          <cell r="M33">
            <v>0</v>
          </cell>
          <cell r="N33">
            <v>0</v>
          </cell>
          <cell r="O33">
            <v>0</v>
          </cell>
          <cell r="P33">
            <v>0</v>
          </cell>
          <cell r="Q33">
            <v>0</v>
          </cell>
          <cell r="AJ33">
            <v>4233797.17</v>
          </cell>
        </row>
        <row r="34">
          <cell r="F34">
            <v>347624.36499999999</v>
          </cell>
          <cell r="G34">
            <v>338320.91800000001</v>
          </cell>
          <cell r="H34">
            <v>334470.03100000002</v>
          </cell>
          <cell r="I34">
            <v>344817.04200000002</v>
          </cell>
          <cell r="J34">
            <v>349482.64399999997</v>
          </cell>
          <cell r="K34">
            <v>359478.141</v>
          </cell>
          <cell r="L34">
            <v>0</v>
          </cell>
          <cell r="M34">
            <v>0</v>
          </cell>
          <cell r="N34">
            <v>0</v>
          </cell>
          <cell r="O34">
            <v>0</v>
          </cell>
          <cell r="P34">
            <v>0</v>
          </cell>
          <cell r="Q34">
            <v>0</v>
          </cell>
          <cell r="AJ34">
            <v>4230186.3960000006</v>
          </cell>
        </row>
        <row r="35">
          <cell r="F35">
            <v>306.35300000000001</v>
          </cell>
          <cell r="G35">
            <v>306.35300000000001</v>
          </cell>
          <cell r="H35">
            <v>312.911</v>
          </cell>
          <cell r="I35">
            <v>312.911</v>
          </cell>
          <cell r="J35">
            <v>312.911</v>
          </cell>
          <cell r="K35">
            <v>312.911</v>
          </cell>
          <cell r="L35">
            <v>0</v>
          </cell>
          <cell r="M35">
            <v>0</v>
          </cell>
          <cell r="N35">
            <v>0</v>
          </cell>
          <cell r="O35">
            <v>0</v>
          </cell>
          <cell r="P35">
            <v>0</v>
          </cell>
          <cell r="Q35">
            <v>0</v>
          </cell>
          <cell r="AJ35">
            <v>3610.7740000000003</v>
          </cell>
        </row>
        <row r="36">
          <cell r="D36" t="str">
            <v>ef_CSB</v>
          </cell>
          <cell r="F36">
            <v>1559587.594</v>
          </cell>
          <cell r="G36">
            <v>1566458.969</v>
          </cell>
          <cell r="H36">
            <v>1570542.943</v>
          </cell>
          <cell r="I36">
            <v>1581967.4890000001</v>
          </cell>
          <cell r="J36">
            <v>1594594.42</v>
          </cell>
          <cell r="K36">
            <v>1616076.77</v>
          </cell>
          <cell r="L36">
            <v>0</v>
          </cell>
          <cell r="M36">
            <v>0</v>
          </cell>
          <cell r="N36">
            <v>0</v>
          </cell>
          <cell r="O36">
            <v>0</v>
          </cell>
          <cell r="P36">
            <v>0</v>
          </cell>
          <cell r="Q36">
            <v>0</v>
          </cell>
          <cell r="AJ36">
            <v>18378245.670000006</v>
          </cell>
        </row>
        <row r="37">
          <cell r="D37" t="str">
            <v>ef_CSN</v>
          </cell>
          <cell r="F37">
            <v>2482728.2080000001</v>
          </cell>
          <cell r="G37">
            <v>2480768.7829999998</v>
          </cell>
          <cell r="H37">
            <v>2476889.2560000001</v>
          </cell>
          <cell r="I37">
            <v>2489736.4020000002</v>
          </cell>
          <cell r="J37">
            <v>2505706.2719999999</v>
          </cell>
          <cell r="K37">
            <v>2519741.9780000001</v>
          </cell>
          <cell r="L37">
            <v>0</v>
          </cell>
          <cell r="M37">
            <v>0</v>
          </cell>
          <cell r="N37">
            <v>0</v>
          </cell>
          <cell r="O37">
            <v>0</v>
          </cell>
          <cell r="P37">
            <v>0</v>
          </cell>
          <cell r="Q37">
            <v>0</v>
          </cell>
          <cell r="AJ37">
            <v>29390460.408999998</v>
          </cell>
        </row>
        <row r="38">
          <cell r="F38">
            <v>2467506.2650000001</v>
          </cell>
          <cell r="G38">
            <v>2465546.84</v>
          </cell>
          <cell r="H38">
            <v>2459950.514</v>
          </cell>
          <cell r="I38">
            <v>2472797.66</v>
          </cell>
          <cell r="J38">
            <v>2488767.5299999998</v>
          </cell>
          <cell r="K38">
            <v>2502803.236</v>
          </cell>
          <cell r="L38">
            <v>0</v>
          </cell>
          <cell r="M38">
            <v>0</v>
          </cell>
          <cell r="N38">
            <v>0</v>
          </cell>
          <cell r="O38">
            <v>0</v>
          </cell>
          <cell r="P38">
            <v>0</v>
          </cell>
          <cell r="Q38">
            <v>0</v>
          </cell>
          <cell r="AJ38">
            <v>29208715.750999998</v>
          </cell>
        </row>
        <row r="39">
          <cell r="F39">
            <v>15221.942999999999</v>
          </cell>
          <cell r="G39">
            <v>15221.942999999999</v>
          </cell>
          <cell r="H39">
            <v>16938.741999999998</v>
          </cell>
          <cell r="I39">
            <v>16938.741999999998</v>
          </cell>
          <cell r="J39">
            <v>16938.741999999998</v>
          </cell>
          <cell r="K39">
            <v>16938.741999999998</v>
          </cell>
          <cell r="L39">
            <v>0</v>
          </cell>
          <cell r="M39">
            <v>0</v>
          </cell>
          <cell r="N39">
            <v>0</v>
          </cell>
          <cell r="O39">
            <v>0</v>
          </cell>
          <cell r="P39">
            <v>0</v>
          </cell>
          <cell r="Q39">
            <v>0</v>
          </cell>
          <cell r="AJ39">
            <v>181744.658</v>
          </cell>
        </row>
        <row r="40">
          <cell r="D40" t="str">
            <v>ef_TG</v>
          </cell>
          <cell r="F40">
            <v>198063.75899999999</v>
          </cell>
          <cell r="G40">
            <v>198817.46600000001</v>
          </cell>
          <cell r="H40">
            <v>199007.47400000002</v>
          </cell>
          <cell r="I40">
            <v>200059.12800000003</v>
          </cell>
          <cell r="J40">
            <v>201040.37</v>
          </cell>
          <cell r="K40">
            <v>202311.62599999999</v>
          </cell>
          <cell r="L40">
            <v>0</v>
          </cell>
          <cell r="M40">
            <v>0</v>
          </cell>
          <cell r="N40">
            <v>0</v>
          </cell>
          <cell r="O40">
            <v>0</v>
          </cell>
          <cell r="P40">
            <v>0</v>
          </cell>
          <cell r="Q40">
            <v>0</v>
          </cell>
          <cell r="AJ40">
            <v>2419387.2030000002</v>
          </cell>
        </row>
        <row r="41">
          <cell r="F41">
            <v>86554.513999999996</v>
          </cell>
          <cell r="G41">
            <v>86971.707999999999</v>
          </cell>
          <cell r="H41">
            <v>87078.797000000006</v>
          </cell>
          <cell r="I41">
            <v>87552.581000000006</v>
          </cell>
          <cell r="J41">
            <v>88110.267999999996</v>
          </cell>
          <cell r="K41">
            <v>88548.941999999995</v>
          </cell>
          <cell r="L41">
            <v>0</v>
          </cell>
          <cell r="M41">
            <v>0</v>
          </cell>
          <cell r="N41">
            <v>0</v>
          </cell>
          <cell r="O41">
            <v>0</v>
          </cell>
          <cell r="P41">
            <v>0</v>
          </cell>
          <cell r="Q41">
            <v>0</v>
          </cell>
          <cell r="AJ41">
            <v>1060015.6270000001</v>
          </cell>
        </row>
        <row r="42">
          <cell r="F42">
            <v>1748.6089999999999</v>
          </cell>
          <cell r="G42">
            <v>1785.4059999999999</v>
          </cell>
          <cell r="H42">
            <v>1785.857</v>
          </cell>
          <cell r="I42">
            <v>1804.8389999999999</v>
          </cell>
          <cell r="J42">
            <v>1819.5219999999999</v>
          </cell>
          <cell r="K42">
            <v>1812.627</v>
          </cell>
          <cell r="L42">
            <v>0</v>
          </cell>
          <cell r="M42">
            <v>0</v>
          </cell>
          <cell r="N42">
            <v>0</v>
          </cell>
          <cell r="O42">
            <v>0</v>
          </cell>
          <cell r="P42">
            <v>0</v>
          </cell>
          <cell r="Q42">
            <v>0</v>
          </cell>
          <cell r="AJ42">
            <v>20937.946</v>
          </cell>
        </row>
        <row r="43">
          <cell r="F43">
            <v>109760.636</v>
          </cell>
          <cell r="G43">
            <v>110060.352</v>
          </cell>
          <cell r="H43">
            <v>110142.82</v>
          </cell>
          <cell r="I43">
            <v>110701.708</v>
          </cell>
          <cell r="J43">
            <v>111110.58</v>
          </cell>
          <cell r="K43">
            <v>111950.057</v>
          </cell>
          <cell r="L43">
            <v>0</v>
          </cell>
          <cell r="M43">
            <v>0</v>
          </cell>
          <cell r="N43">
            <v>0</v>
          </cell>
          <cell r="O43">
            <v>0</v>
          </cell>
          <cell r="P43">
            <v>0</v>
          </cell>
          <cell r="Q43">
            <v>0</v>
          </cell>
          <cell r="AJ43">
            <v>1338433.6299999999</v>
          </cell>
        </row>
        <row r="44">
          <cell r="D44" t="str">
            <v>ef_CPG</v>
          </cell>
          <cell r="F44">
            <v>2781938.4026204995</v>
          </cell>
          <cell r="G44">
            <v>2799818.2133663404</v>
          </cell>
          <cell r="H44">
            <v>2885040.2907846002</v>
          </cell>
          <cell r="I44">
            <v>2801052.3504860406</v>
          </cell>
          <cell r="J44">
            <v>2772907.6526019396</v>
          </cell>
          <cell r="K44">
            <v>2735330.1728411601</v>
          </cell>
          <cell r="L44">
            <v>0</v>
          </cell>
          <cell r="M44">
            <v>0</v>
          </cell>
          <cell r="N44">
            <v>0</v>
          </cell>
          <cell r="O44">
            <v>0</v>
          </cell>
          <cell r="P44">
            <v>0</v>
          </cell>
          <cell r="Q44">
            <v>0</v>
          </cell>
          <cell r="AJ44">
            <v>31024483.93254194</v>
          </cell>
        </row>
        <row r="45">
          <cell r="F45">
            <v>2762646.1781412796</v>
          </cell>
          <cell r="G45">
            <v>2799818.2133663404</v>
          </cell>
          <cell r="H45">
            <v>2804351.1294297203</v>
          </cell>
          <cell r="I45">
            <v>2784442.3506269804</v>
          </cell>
          <cell r="J45">
            <v>2755593.9929999998</v>
          </cell>
          <cell r="K45">
            <v>2735330.1728411601</v>
          </cell>
          <cell r="L45">
            <v>0</v>
          </cell>
          <cell r="M45">
            <v>0</v>
          </cell>
          <cell r="N45">
            <v>0</v>
          </cell>
          <cell r="O45">
            <v>0</v>
          </cell>
          <cell r="P45">
            <v>0</v>
          </cell>
          <cell r="Q45">
            <v>0</v>
          </cell>
          <cell r="AJ45">
            <v>30635748.682858154</v>
          </cell>
        </row>
        <row r="46">
          <cell r="F46">
            <v>0</v>
          </cell>
          <cell r="G46">
            <v>0</v>
          </cell>
          <cell r="H46">
            <v>0</v>
          </cell>
          <cell r="I46">
            <v>0</v>
          </cell>
          <cell r="J46">
            <v>0</v>
          </cell>
          <cell r="K46">
            <v>0</v>
          </cell>
          <cell r="L46">
            <v>0</v>
          </cell>
          <cell r="M46">
            <v>0</v>
          </cell>
          <cell r="N46">
            <v>0</v>
          </cell>
          <cell r="O46">
            <v>0</v>
          </cell>
          <cell r="P46">
            <v>0</v>
          </cell>
          <cell r="Q46">
            <v>0</v>
          </cell>
          <cell r="AJ46">
            <v>0</v>
          </cell>
        </row>
        <row r="47">
          <cell r="F47">
            <v>0</v>
          </cell>
          <cell r="G47">
            <v>0</v>
          </cell>
          <cell r="H47">
            <v>80689.161354880009</v>
          </cell>
          <cell r="I47">
            <v>0</v>
          </cell>
          <cell r="J47">
            <v>0</v>
          </cell>
          <cell r="K47">
            <v>0</v>
          </cell>
          <cell r="L47">
            <v>0</v>
          </cell>
          <cell r="M47">
            <v>0</v>
          </cell>
          <cell r="N47">
            <v>0</v>
          </cell>
          <cell r="O47">
            <v>0</v>
          </cell>
          <cell r="P47">
            <v>0</v>
          </cell>
          <cell r="Q47">
            <v>0</v>
          </cell>
          <cell r="AJ47">
            <v>253646.24178183998</v>
          </cell>
        </row>
        <row r="48">
          <cell r="F48">
            <v>19292.224479220004</v>
          </cell>
          <cell r="G48">
            <v>0</v>
          </cell>
          <cell r="H48">
            <v>0</v>
          </cell>
          <cell r="I48">
            <v>16609.999859060001</v>
          </cell>
          <cell r="J48">
            <v>17313.659601939999</v>
          </cell>
          <cell r="K48">
            <v>0</v>
          </cell>
          <cell r="L48">
            <v>0</v>
          </cell>
          <cell r="M48">
            <v>0</v>
          </cell>
          <cell r="N48">
            <v>0</v>
          </cell>
          <cell r="O48">
            <v>0</v>
          </cell>
          <cell r="P48">
            <v>0</v>
          </cell>
          <cell r="Q48">
            <v>0</v>
          </cell>
          <cell r="AJ48">
            <v>135089.00790194</v>
          </cell>
        </row>
        <row r="49">
          <cell r="D49" t="str">
            <v>ef_CTG</v>
          </cell>
          <cell r="F49">
            <v>1612028.422</v>
          </cell>
          <cell r="G49">
            <v>1550403.8149999999</v>
          </cell>
          <cell r="H49">
            <v>1470739.986</v>
          </cell>
          <cell r="I49">
            <v>1455457.929</v>
          </cell>
          <cell r="J49">
            <v>1489919.621</v>
          </cell>
          <cell r="K49">
            <v>1477020.33</v>
          </cell>
          <cell r="L49">
            <v>0</v>
          </cell>
          <cell r="M49">
            <v>0</v>
          </cell>
          <cell r="N49">
            <v>0</v>
          </cell>
          <cell r="O49">
            <v>0</v>
          </cell>
          <cell r="P49">
            <v>0</v>
          </cell>
          <cell r="Q49">
            <v>0</v>
          </cell>
          <cell r="AJ49">
            <v>20263769.001999997</v>
          </cell>
        </row>
        <row r="50">
          <cell r="F50">
            <v>1612028.422</v>
          </cell>
          <cell r="G50">
            <v>1550403.8149999999</v>
          </cell>
          <cell r="H50">
            <v>1470739.986</v>
          </cell>
          <cell r="I50">
            <v>1455457.929</v>
          </cell>
          <cell r="J50">
            <v>1489919.621</v>
          </cell>
          <cell r="K50">
            <v>1477020.33</v>
          </cell>
          <cell r="L50">
            <v>0</v>
          </cell>
          <cell r="M50">
            <v>0</v>
          </cell>
          <cell r="N50">
            <v>0</v>
          </cell>
          <cell r="O50">
            <v>0</v>
          </cell>
          <cell r="P50">
            <v>0</v>
          </cell>
          <cell r="Q50">
            <v>0</v>
          </cell>
          <cell r="AJ50">
            <v>20263769.001999997</v>
          </cell>
        </row>
        <row r="51">
          <cell r="F51">
            <v>0</v>
          </cell>
          <cell r="G51">
            <v>0</v>
          </cell>
          <cell r="H51">
            <v>0</v>
          </cell>
          <cell r="I51">
            <v>0</v>
          </cell>
          <cell r="J51">
            <v>0</v>
          </cell>
          <cell r="K51">
            <v>0</v>
          </cell>
          <cell r="L51">
            <v>0</v>
          </cell>
          <cell r="M51">
            <v>0</v>
          </cell>
          <cell r="N51">
            <v>0</v>
          </cell>
          <cell r="O51">
            <v>0</v>
          </cell>
          <cell r="P51">
            <v>0</v>
          </cell>
          <cell r="Q51">
            <v>0</v>
          </cell>
          <cell r="AJ51">
            <v>0</v>
          </cell>
        </row>
        <row r="54">
          <cell r="F54" t="str">
            <v>JAN</v>
          </cell>
          <cell r="G54" t="str">
            <v>FEV</v>
          </cell>
          <cell r="H54" t="str">
            <v>MAR</v>
          </cell>
          <cell r="I54" t="str">
            <v>ABR</v>
          </cell>
          <cell r="J54" t="str">
            <v>MAI</v>
          </cell>
          <cell r="K54" t="str">
            <v>JUN</v>
          </cell>
          <cell r="L54" t="str">
            <v>JUL</v>
          </cell>
          <cell r="M54" t="str">
            <v>AGO</v>
          </cell>
          <cell r="N54" t="str">
            <v>SET</v>
          </cell>
          <cell r="O54" t="str">
            <v>OUT</v>
          </cell>
          <cell r="P54" t="str">
            <v>NOV</v>
          </cell>
          <cell r="Q54" t="str">
            <v>DEZ</v>
          </cell>
        </row>
        <row r="55">
          <cell r="D55" t="str">
            <v>ev_HIDR</v>
          </cell>
        </row>
        <row r="57">
          <cell r="D57" t="str">
            <v>ev_CTO</v>
          </cell>
          <cell r="F57">
            <v>0</v>
          </cell>
          <cell r="G57">
            <v>0</v>
          </cell>
          <cell r="H57">
            <v>0</v>
          </cell>
          <cell r="I57">
            <v>0</v>
          </cell>
          <cell r="J57">
            <v>0</v>
          </cell>
          <cell r="K57">
            <v>0</v>
          </cell>
          <cell r="L57">
            <v>0</v>
          </cell>
          <cell r="M57">
            <v>0</v>
          </cell>
          <cell r="N57">
            <v>0</v>
          </cell>
          <cell r="O57">
            <v>0</v>
          </cell>
          <cell r="P57">
            <v>0</v>
          </cell>
          <cell r="Q57">
            <v>0</v>
          </cell>
          <cell r="AJ57">
            <v>67158.676999999996</v>
          </cell>
        </row>
        <row r="58">
          <cell r="D58" t="str">
            <v>ev_CCG</v>
          </cell>
          <cell r="F58">
            <v>446432.114</v>
          </cell>
          <cell r="G58">
            <v>319154.28399999999</v>
          </cell>
          <cell r="H58">
            <v>559571.63300000003</v>
          </cell>
          <cell r="I58">
            <v>53876.794000000002</v>
          </cell>
          <cell r="J58">
            <v>131659.44099999999</v>
          </cell>
          <cell r="K58">
            <v>1139773.834</v>
          </cell>
          <cell r="L58">
            <v>0</v>
          </cell>
          <cell r="M58">
            <v>0</v>
          </cell>
          <cell r="N58">
            <v>0</v>
          </cell>
          <cell r="O58">
            <v>0</v>
          </cell>
          <cell r="P58">
            <v>0</v>
          </cell>
          <cell r="Q58">
            <v>0</v>
          </cell>
          <cell r="AJ58">
            <v>11112328.201000001</v>
          </cell>
        </row>
        <row r="59">
          <cell r="D59" t="str">
            <v>ev_CBR</v>
          </cell>
          <cell r="F59">
            <v>49214.267</v>
          </cell>
          <cell r="G59">
            <v>73697.167000000001</v>
          </cell>
          <cell r="H59">
            <v>102091.49400000001</v>
          </cell>
          <cell r="I59">
            <v>62022.565999999999</v>
          </cell>
          <cell r="J59">
            <v>86934.343999999997</v>
          </cell>
          <cell r="K59">
            <v>199422.25099999999</v>
          </cell>
          <cell r="L59">
            <v>0</v>
          </cell>
          <cell r="M59">
            <v>0</v>
          </cell>
          <cell r="N59">
            <v>0</v>
          </cell>
          <cell r="O59">
            <v>0</v>
          </cell>
          <cell r="P59">
            <v>0</v>
          </cell>
          <cell r="Q59">
            <v>0</v>
          </cell>
          <cell r="AJ59">
            <v>1668715.8350000002</v>
          </cell>
        </row>
        <row r="60">
          <cell r="D60" t="str">
            <v>ev_CSB</v>
          </cell>
          <cell r="F60">
            <v>691701.87600000005</v>
          </cell>
          <cell r="G60">
            <v>514230.07199999999</v>
          </cell>
          <cell r="H60">
            <v>604989.36300000001</v>
          </cell>
          <cell r="I60">
            <v>19473.016</v>
          </cell>
          <cell r="J60">
            <v>820275.44900000002</v>
          </cell>
          <cell r="K60">
            <v>2735550.4879999999</v>
          </cell>
          <cell r="L60">
            <v>0</v>
          </cell>
          <cell r="M60">
            <v>0</v>
          </cell>
          <cell r="N60">
            <v>0</v>
          </cell>
          <cell r="O60">
            <v>0</v>
          </cell>
          <cell r="P60">
            <v>0</v>
          </cell>
          <cell r="Q60">
            <v>0</v>
          </cell>
          <cell r="AJ60">
            <v>24704081.948999997</v>
          </cell>
        </row>
        <row r="61">
          <cell r="D61" t="str">
            <v>ev_CSN</v>
          </cell>
          <cell r="F61">
            <v>2053645.341</v>
          </cell>
          <cell r="G61">
            <v>1813739.632</v>
          </cell>
          <cell r="H61">
            <v>2290768.4179999996</v>
          </cell>
          <cell r="I61">
            <v>2312354.48</v>
          </cell>
          <cell r="J61">
            <v>3033711.8229999999</v>
          </cell>
          <cell r="K61">
            <v>2955536.2039999999</v>
          </cell>
          <cell r="L61">
            <v>0</v>
          </cell>
          <cell r="M61">
            <v>0</v>
          </cell>
          <cell r="N61">
            <v>0</v>
          </cell>
          <cell r="O61">
            <v>0</v>
          </cell>
          <cell r="P61">
            <v>0</v>
          </cell>
          <cell r="Q61">
            <v>0</v>
          </cell>
          <cell r="AJ61">
            <v>25562111.432999998</v>
          </cell>
        </row>
        <row r="62">
          <cell r="F62">
            <v>2053645.341</v>
          </cell>
          <cell r="G62">
            <v>1813739.632</v>
          </cell>
          <cell r="H62">
            <v>2183357.0129999998</v>
          </cell>
          <cell r="I62">
            <v>2312354.48</v>
          </cell>
          <cell r="J62">
            <v>3033711.8229999999</v>
          </cell>
          <cell r="K62">
            <v>2955536.2039999999</v>
          </cell>
          <cell r="L62">
            <v>0</v>
          </cell>
          <cell r="M62">
            <v>0</v>
          </cell>
          <cell r="N62">
            <v>0</v>
          </cell>
          <cell r="O62">
            <v>0</v>
          </cell>
          <cell r="P62">
            <v>0</v>
          </cell>
          <cell r="Q62">
            <v>0</v>
          </cell>
          <cell r="AJ62">
            <v>25458346.175000001</v>
          </cell>
        </row>
        <row r="63">
          <cell r="F63">
            <v>0</v>
          </cell>
          <cell r="G63">
            <v>0</v>
          </cell>
          <cell r="H63">
            <v>107411.405</v>
          </cell>
          <cell r="I63">
            <v>0</v>
          </cell>
          <cell r="J63">
            <v>0</v>
          </cell>
          <cell r="K63">
            <v>0</v>
          </cell>
          <cell r="L63">
            <v>0</v>
          </cell>
          <cell r="M63">
            <v>0</v>
          </cell>
          <cell r="N63">
            <v>0</v>
          </cell>
          <cell r="O63">
            <v>0</v>
          </cell>
          <cell r="P63">
            <v>0</v>
          </cell>
          <cell r="Q63">
            <v>0</v>
          </cell>
          <cell r="AJ63">
            <v>103765.25799999999</v>
          </cell>
        </row>
        <row r="64">
          <cell r="D64" t="str">
            <v>ev_TG</v>
          </cell>
          <cell r="F64">
            <v>77444.084999999992</v>
          </cell>
          <cell r="G64">
            <v>52678.789999999994</v>
          </cell>
          <cell r="H64">
            <v>50007.611000000004</v>
          </cell>
          <cell r="I64">
            <v>16536.490000000002</v>
          </cell>
          <cell r="J64">
            <v>116587.147</v>
          </cell>
          <cell r="K64">
            <v>47349.113000000005</v>
          </cell>
          <cell r="L64">
            <v>0</v>
          </cell>
          <cell r="M64">
            <v>0</v>
          </cell>
          <cell r="N64">
            <v>0</v>
          </cell>
          <cell r="O64">
            <v>0</v>
          </cell>
          <cell r="P64">
            <v>0</v>
          </cell>
          <cell r="Q64">
            <v>0</v>
          </cell>
          <cell r="AJ64">
            <v>681580.83400000003</v>
          </cell>
        </row>
        <row r="65">
          <cell r="F65">
            <v>23356.053</v>
          </cell>
          <cell r="G65">
            <v>22949.710999999999</v>
          </cell>
          <cell r="H65">
            <v>29630.618999999999</v>
          </cell>
          <cell r="I65">
            <v>16536.490000000002</v>
          </cell>
          <cell r="J65">
            <v>32106.159</v>
          </cell>
          <cell r="K65">
            <v>27805.216</v>
          </cell>
          <cell r="L65">
            <v>0</v>
          </cell>
          <cell r="M65">
            <v>0</v>
          </cell>
          <cell r="N65">
            <v>0</v>
          </cell>
          <cell r="O65">
            <v>0</v>
          </cell>
          <cell r="P65">
            <v>0</v>
          </cell>
          <cell r="Q65">
            <v>0</v>
          </cell>
          <cell r="AJ65">
            <v>300655.31099999999</v>
          </cell>
        </row>
        <row r="66">
          <cell r="F66">
            <v>0</v>
          </cell>
          <cell r="G66">
            <v>775.49300000000005</v>
          </cell>
          <cell r="H66">
            <v>6370.98</v>
          </cell>
          <cell r="I66">
            <v>0</v>
          </cell>
          <cell r="J66">
            <v>786.08399999999995</v>
          </cell>
          <cell r="K66">
            <v>4321.777</v>
          </cell>
          <cell r="L66">
            <v>0</v>
          </cell>
          <cell r="M66">
            <v>0</v>
          </cell>
          <cell r="N66">
            <v>0</v>
          </cell>
          <cell r="O66">
            <v>0</v>
          </cell>
          <cell r="P66">
            <v>0</v>
          </cell>
          <cell r="Q66">
            <v>0</v>
          </cell>
          <cell r="AJ66">
            <v>32676.981</v>
          </cell>
        </row>
        <row r="67">
          <cell r="F67">
            <v>54088.031999999999</v>
          </cell>
          <cell r="G67">
            <v>28953.585999999999</v>
          </cell>
          <cell r="H67">
            <v>14006.012000000001</v>
          </cell>
          <cell r="I67">
            <v>0</v>
          </cell>
          <cell r="J67">
            <v>83694.903999999995</v>
          </cell>
          <cell r="K67">
            <v>15222.12</v>
          </cell>
          <cell r="L67">
            <v>0</v>
          </cell>
          <cell r="M67">
            <v>0</v>
          </cell>
          <cell r="N67">
            <v>0</v>
          </cell>
          <cell r="O67">
            <v>0</v>
          </cell>
          <cell r="P67">
            <v>0</v>
          </cell>
          <cell r="Q67">
            <v>0</v>
          </cell>
          <cell r="AJ67">
            <v>348248.54200000002</v>
          </cell>
        </row>
        <row r="68">
          <cell r="D68" t="str">
            <v>ev_CPG</v>
          </cell>
          <cell r="F68">
            <v>991483.74302892003</v>
          </cell>
          <cell r="G68">
            <v>841095.69520248007</v>
          </cell>
          <cell r="H68">
            <v>879082.26674052002</v>
          </cell>
          <cell r="I68">
            <v>856242.99242328003</v>
          </cell>
          <cell r="J68">
            <v>1292475.0859999999</v>
          </cell>
          <cell r="K68">
            <v>1464212.9493588</v>
          </cell>
          <cell r="L68">
            <v>0</v>
          </cell>
          <cell r="M68">
            <v>0</v>
          </cell>
          <cell r="N68">
            <v>0</v>
          </cell>
          <cell r="O68">
            <v>0</v>
          </cell>
          <cell r="P68">
            <v>0</v>
          </cell>
          <cell r="Q68">
            <v>0</v>
          </cell>
          <cell r="AJ68">
            <v>15962404.622923898</v>
          </cell>
        </row>
        <row r="69">
          <cell r="F69">
            <v>991483.74302892003</v>
          </cell>
          <cell r="G69">
            <v>841095.69520248007</v>
          </cell>
          <cell r="H69">
            <v>871197.53221554006</v>
          </cell>
          <cell r="I69">
            <v>856242.99242328003</v>
          </cell>
          <cell r="J69">
            <v>1292475.0859999999</v>
          </cell>
          <cell r="K69">
            <v>1464212.9493588</v>
          </cell>
          <cell r="L69">
            <v>0</v>
          </cell>
          <cell r="M69">
            <v>0</v>
          </cell>
          <cell r="N69">
            <v>0</v>
          </cell>
          <cell r="O69">
            <v>0</v>
          </cell>
          <cell r="P69">
            <v>0</v>
          </cell>
          <cell r="Q69">
            <v>0</v>
          </cell>
          <cell r="AJ69">
            <v>15727297.463229841</v>
          </cell>
        </row>
        <row r="70">
          <cell r="F70">
            <v>0</v>
          </cell>
          <cell r="G70">
            <v>0</v>
          </cell>
          <cell r="H70">
            <v>7884.7345249800046</v>
          </cell>
          <cell r="I70">
            <v>0</v>
          </cell>
          <cell r="J70">
            <v>0</v>
          </cell>
          <cell r="K70">
            <v>0</v>
          </cell>
          <cell r="L70">
            <v>0</v>
          </cell>
          <cell r="M70">
            <v>0</v>
          </cell>
          <cell r="N70">
            <v>0</v>
          </cell>
          <cell r="O70">
            <v>0</v>
          </cell>
          <cell r="P70">
            <v>0</v>
          </cell>
          <cell r="Q70">
            <v>0</v>
          </cell>
          <cell r="AJ70">
            <v>235107.15969405998</v>
          </cell>
        </row>
        <row r="71">
          <cell r="D71" t="str">
            <v>ev_CTG</v>
          </cell>
          <cell r="F71">
            <v>1524921.138</v>
          </cell>
          <cell r="G71">
            <v>1160563.996</v>
          </cell>
          <cell r="H71">
            <v>1288934.7960000001</v>
          </cell>
          <cell r="I71">
            <v>4068599.5809999998</v>
          </cell>
          <cell r="J71">
            <v>5101372.3820000002</v>
          </cell>
          <cell r="K71">
            <v>4899181.6459999997</v>
          </cell>
          <cell r="L71">
            <v>0</v>
          </cell>
          <cell r="M71">
            <v>0</v>
          </cell>
          <cell r="N71">
            <v>0</v>
          </cell>
          <cell r="O71">
            <v>0</v>
          </cell>
          <cell r="P71">
            <v>0</v>
          </cell>
          <cell r="Q71">
            <v>0</v>
          </cell>
          <cell r="AJ71">
            <v>38105128.050999999</v>
          </cell>
        </row>
        <row r="72">
          <cell r="F72">
            <v>1347755.53</v>
          </cell>
          <cell r="G72">
            <v>1003391.262</v>
          </cell>
          <cell r="H72">
            <v>976660.85699999996</v>
          </cell>
          <cell r="I72">
            <v>3876858.9709999999</v>
          </cell>
          <cell r="J72">
            <v>4886285.5080000004</v>
          </cell>
          <cell r="K72">
            <v>4689376.1679999996</v>
          </cell>
          <cell r="L72">
            <v>0</v>
          </cell>
          <cell r="M72">
            <v>0</v>
          </cell>
          <cell r="N72">
            <v>0</v>
          </cell>
          <cell r="O72">
            <v>0</v>
          </cell>
          <cell r="P72">
            <v>0</v>
          </cell>
          <cell r="Q72">
            <v>0</v>
          </cell>
          <cell r="AJ72">
            <v>37936524.983000003</v>
          </cell>
        </row>
        <row r="73">
          <cell r="F73">
            <v>177165.60800000001</v>
          </cell>
          <cell r="G73">
            <v>157172.734</v>
          </cell>
          <cell r="H73">
            <v>312273.93900000001</v>
          </cell>
          <cell r="I73">
            <v>191740.61</v>
          </cell>
          <cell r="J73">
            <v>215086.87400000001</v>
          </cell>
          <cell r="K73">
            <v>209805.478</v>
          </cell>
          <cell r="L73">
            <v>0</v>
          </cell>
          <cell r="M73">
            <v>0</v>
          </cell>
          <cell r="N73">
            <v>0</v>
          </cell>
          <cell r="O73">
            <v>0</v>
          </cell>
          <cell r="P73">
            <v>0</v>
          </cell>
          <cell r="Q73">
            <v>0</v>
          </cell>
          <cell r="AJ73">
            <v>168603.06800000003</v>
          </cell>
        </row>
        <row r="75">
          <cell r="D75" t="str">
            <v>ev_PRE</v>
          </cell>
          <cell r="F75">
            <v>3522368.9856130201</v>
          </cell>
          <cell r="G75">
            <v>3097083.4707780201</v>
          </cell>
          <cell r="H75">
            <v>2677448.1678491402</v>
          </cell>
          <cell r="I75">
            <v>3667219.5057028197</v>
          </cell>
          <cell r="J75">
            <v>2738396.3849999998</v>
          </cell>
          <cell r="K75">
            <v>2065063.2919999999</v>
          </cell>
          <cell r="L75">
            <v>1989420</v>
          </cell>
          <cell r="M75">
            <v>1932870</v>
          </cell>
          <cell r="N75">
            <v>1927150</v>
          </cell>
          <cell r="O75">
            <v>2136710</v>
          </cell>
          <cell r="P75">
            <v>2523070</v>
          </cell>
          <cell r="Q75">
            <v>2781380</v>
          </cell>
          <cell r="AJ75">
            <v>26188846.867999997</v>
          </cell>
        </row>
        <row r="77">
          <cell r="D77" t="str">
            <v>ev_IMP</v>
          </cell>
          <cell r="F77">
            <v>70239.767999999996</v>
          </cell>
          <cell r="G77">
            <v>197918.99301460001</v>
          </cell>
          <cell r="H77">
            <v>389235.80300000001</v>
          </cell>
          <cell r="I77">
            <v>0</v>
          </cell>
          <cell r="J77">
            <v>116881.00599999999</v>
          </cell>
          <cell r="K77">
            <v>388794.7426</v>
          </cell>
          <cell r="L77">
            <v>0</v>
          </cell>
          <cell r="M77">
            <v>0</v>
          </cell>
          <cell r="N77">
            <v>0</v>
          </cell>
          <cell r="O77">
            <v>0</v>
          </cell>
          <cell r="P77">
            <v>0</v>
          </cell>
          <cell r="Q77">
            <v>0</v>
          </cell>
          <cell r="AJ77">
            <v>7105488.8289999999</v>
          </cell>
        </row>
        <row r="78">
          <cell r="D78" t="str">
            <v>ev_CFG</v>
          </cell>
          <cell r="F78">
            <v>0</v>
          </cell>
          <cell r="G78">
            <v>10881.65</v>
          </cell>
          <cell r="H78">
            <v>17463.437699319999</v>
          </cell>
          <cell r="I78">
            <v>-10608.063969600002</v>
          </cell>
          <cell r="J78">
            <v>-12312.4215962</v>
          </cell>
          <cell r="K78">
            <v>-14412.819384879998</v>
          </cell>
          <cell r="L78">
            <v>0</v>
          </cell>
          <cell r="M78">
            <v>0</v>
          </cell>
          <cell r="N78">
            <v>0</v>
          </cell>
          <cell r="O78">
            <v>0</v>
          </cell>
          <cell r="P78">
            <v>0</v>
          </cell>
          <cell r="Q78">
            <v>0</v>
          </cell>
          <cell r="AJ78">
            <v>3141.9519995999999</v>
          </cell>
        </row>
        <row r="79">
          <cell r="D79" t="str">
            <v>ev_NV</v>
          </cell>
          <cell r="F79">
            <v>0</v>
          </cell>
          <cell r="G79">
            <v>0</v>
          </cell>
          <cell r="H79">
            <v>0</v>
          </cell>
          <cell r="I79">
            <v>35729.715992703997</v>
          </cell>
          <cell r="J79">
            <v>42920.499316136003</v>
          </cell>
          <cell r="K79">
            <v>29269.776969424001</v>
          </cell>
          <cell r="L79">
            <v>0</v>
          </cell>
          <cell r="M79">
            <v>0</v>
          </cell>
          <cell r="N79">
            <v>0</v>
          </cell>
          <cell r="O79">
            <v>0</v>
          </cell>
          <cell r="P79">
            <v>0</v>
          </cell>
          <cell r="Q79">
            <v>0</v>
          </cell>
          <cell r="AJ79">
            <v>38499.199999999997</v>
          </cell>
        </row>
        <row r="80">
          <cell r="D80" t="str">
            <v>ev_NVDSV</v>
          </cell>
          <cell r="F80">
            <v>7001.8668112456098</v>
          </cell>
          <cell r="G80">
            <v>9126.56884834218</v>
          </cell>
          <cell r="H80">
            <v>9737.3976565447101</v>
          </cell>
          <cell r="I80">
            <v>7839.5153928774298</v>
          </cell>
          <cell r="J80">
            <v>8338.7126157679304</v>
          </cell>
          <cell r="K80">
            <v>8938.9139312902207</v>
          </cell>
          <cell r="L80">
            <v>0</v>
          </cell>
          <cell r="M80">
            <v>0</v>
          </cell>
          <cell r="N80">
            <v>0</v>
          </cell>
          <cell r="O80">
            <v>0</v>
          </cell>
          <cell r="P80">
            <v>0</v>
          </cell>
          <cell r="Q80">
            <v>0</v>
          </cell>
          <cell r="AJ80">
            <v>91509.27778727343</v>
          </cell>
        </row>
        <row r="84">
          <cell r="D84" t="str">
            <v>cc_CTGg</v>
          </cell>
          <cell r="F84">
            <v>31210.098000000002</v>
          </cell>
          <cell r="G84">
            <v>23644.012000000002</v>
          </cell>
          <cell r="H84">
            <v>22754.321</v>
          </cell>
          <cell r="I84">
            <v>91532.483000000007</v>
          </cell>
          <cell r="J84">
            <v>114938.21200000001</v>
          </cell>
          <cell r="K84">
            <v>110732.41200000001</v>
          </cell>
          <cell r="L84">
            <v>0</v>
          </cell>
          <cell r="M84">
            <v>0</v>
          </cell>
          <cell r="N84">
            <v>0</v>
          </cell>
          <cell r="O84">
            <v>0</v>
          </cell>
          <cell r="P84">
            <v>0</v>
          </cell>
          <cell r="Q84">
            <v>0</v>
          </cell>
          <cell r="AJ84">
            <v>988214.07199999993</v>
          </cell>
        </row>
        <row r="85">
          <cell r="D85" t="str">
            <v>cc_CTOf</v>
          </cell>
          <cell r="F85">
            <v>0</v>
          </cell>
          <cell r="G85">
            <v>0</v>
          </cell>
          <cell r="H85">
            <v>0</v>
          </cell>
          <cell r="I85">
            <v>0</v>
          </cell>
          <cell r="J85">
            <v>0</v>
          </cell>
          <cell r="K85">
            <v>0</v>
          </cell>
          <cell r="L85">
            <v>0</v>
          </cell>
          <cell r="M85">
            <v>0</v>
          </cell>
          <cell r="N85">
            <v>0</v>
          </cell>
          <cell r="O85">
            <v>0</v>
          </cell>
          <cell r="P85">
            <v>0</v>
          </cell>
          <cell r="Q85">
            <v>0</v>
          </cell>
          <cell r="AJ85">
            <v>3831.2210000000005</v>
          </cell>
        </row>
        <row r="86">
          <cell r="D86" t="str">
            <v>cc_CCGf</v>
          </cell>
          <cell r="F86">
            <v>2233.5390000000002</v>
          </cell>
          <cell r="G86">
            <v>1252.5319999999999</v>
          </cell>
          <cell r="H86">
            <v>2816.7870000000003</v>
          </cell>
          <cell r="I86">
            <v>582.52099999999996</v>
          </cell>
          <cell r="J86">
            <v>4091.5880000000002</v>
          </cell>
          <cell r="K86">
            <v>34782.143000000004</v>
          </cell>
          <cell r="L86">
            <v>0</v>
          </cell>
          <cell r="M86">
            <v>0</v>
          </cell>
          <cell r="N86">
            <v>0</v>
          </cell>
          <cell r="O86">
            <v>0</v>
          </cell>
          <cell r="P86">
            <v>0</v>
          </cell>
          <cell r="Q86">
            <v>0</v>
          </cell>
          <cell r="AJ86">
            <v>173370.51800000001</v>
          </cell>
        </row>
        <row r="87">
          <cell r="D87" t="str">
            <v>cc_CCGg</v>
          </cell>
          <cell r="F87">
            <v>8397.3140000000003</v>
          </cell>
          <cell r="G87">
            <v>5924.4120000000012</v>
          </cell>
          <cell r="H87">
            <v>10297.693000000001</v>
          </cell>
          <cell r="I87">
            <v>1095.79</v>
          </cell>
          <cell r="J87">
            <v>137.87</v>
          </cell>
          <cell r="K87">
            <v>465.71600000000001</v>
          </cell>
          <cell r="L87">
            <v>0</v>
          </cell>
          <cell r="M87">
            <v>0</v>
          </cell>
          <cell r="N87">
            <v>0</v>
          </cell>
          <cell r="O87">
            <v>0</v>
          </cell>
          <cell r="P87">
            <v>0</v>
          </cell>
          <cell r="Q87">
            <v>0</v>
          </cell>
          <cell r="AJ87">
            <v>142083.65400000001</v>
          </cell>
        </row>
        <row r="88">
          <cell r="F88">
            <v>8397.3140000000003</v>
          </cell>
          <cell r="G88">
            <v>5924.4120000000012</v>
          </cell>
          <cell r="H88">
            <v>10297.693000000001</v>
          </cell>
          <cell r="I88">
            <v>1095.79</v>
          </cell>
          <cell r="J88">
            <v>0</v>
          </cell>
          <cell r="K88">
            <v>0</v>
          </cell>
          <cell r="L88">
            <v>0</v>
          </cell>
          <cell r="M88">
            <v>0</v>
          </cell>
          <cell r="N88">
            <v>0</v>
          </cell>
          <cell r="O88">
            <v>0</v>
          </cell>
          <cell r="P88">
            <v>0</v>
          </cell>
          <cell r="Q88">
            <v>0</v>
          </cell>
          <cell r="AJ88">
            <v>140127.28399999999</v>
          </cell>
        </row>
        <row r="89">
          <cell r="F89">
            <v>0</v>
          </cell>
          <cell r="G89">
            <v>0</v>
          </cell>
          <cell r="H89">
            <v>0</v>
          </cell>
          <cell r="I89">
            <v>0</v>
          </cell>
          <cell r="J89">
            <v>137.87</v>
          </cell>
          <cell r="K89">
            <v>465.71600000000001</v>
          </cell>
          <cell r="L89">
            <v>0</v>
          </cell>
          <cell r="M89">
            <v>0</v>
          </cell>
          <cell r="N89">
            <v>0</v>
          </cell>
          <cell r="O89">
            <v>0</v>
          </cell>
          <cell r="P89">
            <v>0</v>
          </cell>
          <cell r="Q89">
            <v>0</v>
          </cell>
          <cell r="AJ89">
            <v>1956.37</v>
          </cell>
        </row>
        <row r="90">
          <cell r="D90" t="str">
            <v>cc_CBRf</v>
          </cell>
          <cell r="F90">
            <v>6122.8370000000004</v>
          </cell>
          <cell r="G90">
            <v>5948.362000000001</v>
          </cell>
          <cell r="H90">
            <v>7031.06</v>
          </cell>
          <cell r="I90">
            <v>6101.665</v>
          </cell>
          <cell r="J90">
            <v>6678.6430000000009</v>
          </cell>
          <cell r="K90">
            <v>10363.736000000001</v>
          </cell>
          <cell r="L90">
            <v>0</v>
          </cell>
          <cell r="M90">
            <v>0</v>
          </cell>
          <cell r="N90">
            <v>0</v>
          </cell>
          <cell r="O90">
            <v>0</v>
          </cell>
          <cell r="P90">
            <v>0</v>
          </cell>
          <cell r="Q90">
            <v>0</v>
          </cell>
          <cell r="AJ90">
            <v>97006.412999999986</v>
          </cell>
        </row>
        <row r="91">
          <cell r="D91" t="str">
            <v>cc_CSBf</v>
          </cell>
          <cell r="F91">
            <v>29129.063999999998</v>
          </cell>
          <cell r="G91">
            <v>18498.369000000002</v>
          </cell>
          <cell r="H91">
            <v>21520.172000000002</v>
          </cell>
          <cell r="I91">
            <v>1115.019</v>
          </cell>
          <cell r="J91">
            <v>28999.973999999998</v>
          </cell>
          <cell r="K91">
            <v>91894.053000000014</v>
          </cell>
          <cell r="L91">
            <v>0</v>
          </cell>
          <cell r="M91">
            <v>0</v>
          </cell>
          <cell r="N91">
            <v>0</v>
          </cell>
          <cell r="O91">
            <v>0</v>
          </cell>
          <cell r="P91">
            <v>0</v>
          </cell>
          <cell r="Q91">
            <v>0</v>
          </cell>
          <cell r="AJ91">
            <v>771264.52600000007</v>
          </cell>
        </row>
        <row r="92">
          <cell r="D92" t="str">
            <v>cc_CSNc</v>
          </cell>
          <cell r="F92">
            <v>220301</v>
          </cell>
          <cell r="G92">
            <v>199838</v>
          </cell>
          <cell r="H92">
            <v>240123.49300000002</v>
          </cell>
          <cell r="I92">
            <v>248395.95</v>
          </cell>
          <cell r="J92">
            <v>323655.01</v>
          </cell>
          <cell r="K92">
            <v>317243.495</v>
          </cell>
          <cell r="L92">
            <v>0</v>
          </cell>
          <cell r="M92">
            <v>0</v>
          </cell>
          <cell r="N92">
            <v>0</v>
          </cell>
          <cell r="O92">
            <v>0</v>
          </cell>
          <cell r="P92">
            <v>0</v>
          </cell>
          <cell r="Q92">
            <v>0</v>
          </cell>
          <cell r="AJ92">
            <v>3455762.46</v>
          </cell>
        </row>
        <row r="93">
          <cell r="D93" t="str">
            <v>cc_CPGc</v>
          </cell>
          <cell r="F93">
            <v>88836</v>
          </cell>
          <cell r="G93">
            <v>79125</v>
          </cell>
          <cell r="H93">
            <v>78851</v>
          </cell>
          <cell r="I93">
            <v>78518</v>
          </cell>
          <cell r="J93">
            <v>117951</v>
          </cell>
          <cell r="K93">
            <v>130905</v>
          </cell>
          <cell r="L93">
            <v>0</v>
          </cell>
          <cell r="M93">
            <v>0</v>
          </cell>
          <cell r="N93">
            <v>0</v>
          </cell>
          <cell r="O93">
            <v>0</v>
          </cell>
          <cell r="P93">
            <v>0</v>
          </cell>
          <cell r="Q93">
            <v>0</v>
          </cell>
          <cell r="AJ93">
            <v>1715358</v>
          </cell>
        </row>
        <row r="94">
          <cell r="D94" t="str">
            <v>cc_TGgo</v>
          </cell>
          <cell r="F94">
            <v>1711.0509999999999</v>
          </cell>
          <cell r="G94">
            <v>1000.326</v>
          </cell>
          <cell r="H94">
            <v>990.06799999999998</v>
          </cell>
          <cell r="I94">
            <v>1.5149999999999999</v>
          </cell>
          <cell r="J94">
            <v>1201.8320000000001</v>
          </cell>
          <cell r="K94">
            <v>457.44400000000002</v>
          </cell>
          <cell r="L94">
            <v>0</v>
          </cell>
          <cell r="M94">
            <v>0</v>
          </cell>
          <cell r="N94">
            <v>0</v>
          </cell>
          <cell r="O94">
            <v>0</v>
          </cell>
          <cell r="P94">
            <v>0</v>
          </cell>
          <cell r="Q94">
            <v>0</v>
          </cell>
          <cell r="AJ94">
            <v>14338.971000000001</v>
          </cell>
        </row>
        <row r="95">
          <cell r="F95">
            <v>293.57100000000003</v>
          </cell>
          <cell r="G95">
            <v>245.94100000000003</v>
          </cell>
          <cell r="H95">
            <v>514.87300000000005</v>
          </cell>
          <cell r="I95">
            <v>1.5149999999999999</v>
          </cell>
          <cell r="J95">
            <v>470.49300000000005</v>
          </cell>
          <cell r="K95">
            <v>329.81900000000002</v>
          </cell>
          <cell r="L95">
            <v>0</v>
          </cell>
          <cell r="M95">
            <v>0</v>
          </cell>
          <cell r="N95">
            <v>0</v>
          </cell>
          <cell r="O95">
            <v>0</v>
          </cell>
          <cell r="P95">
            <v>0</v>
          </cell>
          <cell r="Q95">
            <v>0</v>
          </cell>
          <cell r="AJ95">
            <v>4487.018</v>
          </cell>
        </row>
        <row r="96">
          <cell r="F96">
            <v>1417.48</v>
          </cell>
          <cell r="G96">
            <v>754.38499999999999</v>
          </cell>
          <cell r="H96">
            <v>475.19499999999999</v>
          </cell>
          <cell r="I96">
            <v>0</v>
          </cell>
          <cell r="J96">
            <v>731.33900000000006</v>
          </cell>
          <cell r="K96">
            <v>127.625</v>
          </cell>
          <cell r="L96">
            <v>0</v>
          </cell>
          <cell r="M96">
            <v>0</v>
          </cell>
          <cell r="N96">
            <v>0</v>
          </cell>
          <cell r="O96">
            <v>0</v>
          </cell>
          <cell r="P96">
            <v>0</v>
          </cell>
          <cell r="Q96">
            <v>0</v>
          </cell>
          <cell r="AJ96">
            <v>9851.9529999999995</v>
          </cell>
        </row>
        <row r="100">
          <cell r="F100">
            <v>3698.4865369999998</v>
          </cell>
          <cell r="G100">
            <v>3184.9102499999999</v>
          </cell>
          <cell r="H100">
            <v>3491.5855300000003</v>
          </cell>
          <cell r="I100">
            <v>3019.8381640000002</v>
          </cell>
          <cell r="J100">
            <v>3251.9121380000001</v>
          </cell>
          <cell r="K100">
            <v>3167.0573920000006</v>
          </cell>
          <cell r="L100">
            <v>3375.6</v>
          </cell>
          <cell r="M100">
            <v>3061.9</v>
          </cell>
          <cell r="N100">
            <v>3170.4</v>
          </cell>
          <cell r="O100">
            <v>3311.6</v>
          </cell>
          <cell r="P100">
            <v>3408.3</v>
          </cell>
          <cell r="Q100">
            <v>3610.8</v>
          </cell>
          <cell r="AJ100">
            <v>37943.481117999996</v>
          </cell>
        </row>
        <row r="102">
          <cell r="D102" t="str">
            <v>cns_SEP</v>
          </cell>
          <cell r="F102">
            <v>3660.207543</v>
          </cell>
          <cell r="G102">
            <v>3149.9713539999998</v>
          </cell>
          <cell r="H102">
            <v>3448.6525520000005</v>
          </cell>
          <cell r="I102">
            <v>2977.3018910000001</v>
          </cell>
          <cell r="J102">
            <v>3207.54205</v>
          </cell>
          <cell r="K102">
            <v>3121.9749720000004</v>
          </cell>
          <cell r="L102">
            <v>3375.6</v>
          </cell>
          <cell r="M102">
            <v>3061.9</v>
          </cell>
          <cell r="N102">
            <v>3170.4</v>
          </cell>
          <cell r="O102">
            <v>3311.6</v>
          </cell>
          <cell r="P102">
            <v>3408.3</v>
          </cell>
          <cell r="Q102">
            <v>3610.8</v>
          </cell>
          <cell r="AJ102">
            <v>37716.110760200005</v>
          </cell>
        </row>
        <row r="103">
          <cell r="D103" t="str">
            <v>cns_SENV</v>
          </cell>
          <cell r="F103">
            <v>38.278993999999997</v>
          </cell>
          <cell r="G103">
            <v>34.938896</v>
          </cell>
          <cell r="H103">
            <v>42.932977999999999</v>
          </cell>
          <cell r="I103">
            <v>42.536273000000001</v>
          </cell>
          <cell r="J103">
            <v>44.370088000000003</v>
          </cell>
          <cell r="K103">
            <v>45.082419999999999</v>
          </cell>
          <cell r="L103">
            <v>0</v>
          </cell>
          <cell r="M103">
            <v>0</v>
          </cell>
          <cell r="N103">
            <v>0</v>
          </cell>
          <cell r="O103">
            <v>0</v>
          </cell>
          <cell r="P103">
            <v>0</v>
          </cell>
          <cell r="Q103">
            <v>0</v>
          </cell>
          <cell r="AJ103">
            <v>227.37035779999997</v>
          </cell>
        </row>
        <row r="107">
          <cell r="D107" t="str">
            <v>v_TEP</v>
          </cell>
          <cell r="F107">
            <v>3426.3626789999998</v>
          </cell>
          <cell r="G107">
            <v>2938.2501590000002</v>
          </cell>
          <cell r="H107">
            <v>3150.724514</v>
          </cell>
          <cell r="I107">
            <v>2842.3916800000002</v>
          </cell>
          <cell r="J107">
            <v>3047.1896029999998</v>
          </cell>
          <cell r="K107">
            <v>3004.191002</v>
          </cell>
          <cell r="L107">
            <v>3247.0099600000003</v>
          </cell>
          <cell r="M107">
            <v>2947.5359200000003</v>
          </cell>
          <cell r="N107">
            <v>3045.2940200000003</v>
          </cell>
          <cell r="O107">
            <v>3172.0904400000004</v>
          </cell>
          <cell r="P107">
            <v>3231.9177999999997</v>
          </cell>
          <cell r="Q107">
            <v>3412.5763999999999</v>
          </cell>
          <cell r="AJ107">
            <v>36371.453404999993</v>
          </cell>
        </row>
        <row r="108">
          <cell r="D108" t="str">
            <v>v_UGS</v>
          </cell>
          <cell r="F108">
            <v>3571.769284948155</v>
          </cell>
          <cell r="G108">
            <v>3069.3028401680467</v>
          </cell>
          <cell r="H108">
            <v>3303.8211863012252</v>
          </cell>
          <cell r="I108">
            <v>2951.4952241370584</v>
          </cell>
          <cell r="J108">
            <v>3137.3685592255488</v>
          </cell>
          <cell r="K108">
            <v>3061.7947264769605</v>
          </cell>
          <cell r="L108">
            <v>3271.6736371300453</v>
          </cell>
          <cell r="M108">
            <v>2965.473139730942</v>
          </cell>
          <cell r="N108">
            <v>3066.7065760538121</v>
          </cell>
          <cell r="O108">
            <v>3208.5254175784758</v>
          </cell>
          <cell r="P108">
            <v>3296.0433605381163</v>
          </cell>
          <cell r="Q108">
            <v>3496.2086869955156</v>
          </cell>
          <cell r="AJ108">
            <v>36992.591677199998</v>
          </cell>
        </row>
        <row r="109">
          <cell r="F109">
            <v>3529.032878</v>
          </cell>
          <cell r="G109">
            <v>3030.5487360000002</v>
          </cell>
          <cell r="H109">
            <v>3263.8630050000002</v>
          </cell>
          <cell r="I109">
            <v>2915.039143</v>
          </cell>
          <cell r="J109">
            <v>3099.8669420000001</v>
          </cell>
          <cell r="K109">
            <v>3028.3667660000001</v>
          </cell>
          <cell r="L109">
            <v>3271.6736371300453</v>
          </cell>
          <cell r="M109">
            <v>2965.473139730942</v>
          </cell>
          <cell r="N109">
            <v>3066.7065760538121</v>
          </cell>
          <cell r="O109">
            <v>3208.5254175784758</v>
          </cell>
          <cell r="P109">
            <v>3296.0433605381163</v>
          </cell>
          <cell r="Q109">
            <v>3496.2086869955156</v>
          </cell>
          <cell r="AJ109">
            <v>36880.621874999997</v>
          </cell>
        </row>
        <row r="110">
          <cell r="F110">
            <v>42.736406948155107</v>
          </cell>
          <cell r="G110">
            <v>38.754104168046517</v>
          </cell>
          <cell r="H110">
            <v>39.958181301225068</v>
          </cell>
          <cell r="I110">
            <v>36.456081137058305</v>
          </cell>
          <cell r="J110">
            <v>37.501617225548557</v>
          </cell>
          <cell r="K110">
            <v>33.42796047696055</v>
          </cell>
          <cell r="L110">
            <v>0</v>
          </cell>
          <cell r="M110">
            <v>0</v>
          </cell>
          <cell r="N110">
            <v>0</v>
          </cell>
          <cell r="O110">
            <v>0</v>
          </cell>
          <cell r="P110">
            <v>0</v>
          </cell>
          <cell r="Q110">
            <v>0</v>
          </cell>
          <cell r="AJ110">
            <v>111.9698022</v>
          </cell>
        </row>
        <row r="111">
          <cell r="D111" t="str">
            <v>v_URT</v>
          </cell>
        </row>
        <row r="112">
          <cell r="D112" t="str">
            <v>v_CPPE</v>
          </cell>
          <cell r="F112">
            <v>13.107606000000001</v>
          </cell>
          <cell r="G112">
            <v>8.8356150000000007</v>
          </cell>
          <cell r="H112">
            <v>10.112501999999997</v>
          </cell>
          <cell r="I112">
            <v>8.0295130000000015</v>
          </cell>
          <cell r="J112">
            <v>7.3978560000000009</v>
          </cell>
          <cell r="K112">
            <v>7.3923860000000001</v>
          </cell>
          <cell r="L112">
            <v>0</v>
          </cell>
          <cell r="M112">
            <v>0</v>
          </cell>
          <cell r="N112">
            <v>0</v>
          </cell>
          <cell r="O112">
            <v>0</v>
          </cell>
          <cell r="P112">
            <v>0</v>
          </cell>
          <cell r="Q112">
            <v>0</v>
          </cell>
          <cell r="AJ112">
            <v>88.017441999999988</v>
          </cell>
        </row>
        <row r="114">
          <cell r="F114">
            <v>13.107606000000001</v>
          </cell>
          <cell r="G114">
            <v>8.8356150000000007</v>
          </cell>
          <cell r="H114">
            <v>10.112501999999997</v>
          </cell>
          <cell r="I114">
            <v>8.0295130000000015</v>
          </cell>
          <cell r="J114">
            <v>7.3978560000000009</v>
          </cell>
          <cell r="K114">
            <v>7.3923860000000001</v>
          </cell>
          <cell r="L114">
            <v>0</v>
          </cell>
          <cell r="M114">
            <v>0</v>
          </cell>
          <cell r="N114">
            <v>0</v>
          </cell>
          <cell r="O114">
            <v>0</v>
          </cell>
          <cell r="P114">
            <v>0</v>
          </cell>
          <cell r="Q114">
            <v>0</v>
          </cell>
          <cell r="AJ114">
            <v>88.017441999999988</v>
          </cell>
        </row>
        <row r="115">
          <cell r="D115" t="str">
            <v>v_CPG</v>
          </cell>
          <cell r="F115">
            <v>2.6436999999999999</v>
          </cell>
          <cell r="G115">
            <v>1.6319999999999999</v>
          </cell>
          <cell r="H115">
            <v>2.0125000000000002</v>
          </cell>
          <cell r="I115">
            <v>1.6408</v>
          </cell>
          <cell r="J115">
            <v>0.12830000000000003</v>
          </cell>
          <cell r="K115">
            <v>0.3906</v>
          </cell>
          <cell r="L115">
            <v>0</v>
          </cell>
          <cell r="M115">
            <v>0</v>
          </cell>
          <cell r="N115">
            <v>0</v>
          </cell>
          <cell r="O115">
            <v>0</v>
          </cell>
          <cell r="P115">
            <v>0</v>
          </cell>
          <cell r="Q115">
            <v>0</v>
          </cell>
          <cell r="AJ115">
            <v>3.9331000000000005</v>
          </cell>
        </row>
        <row r="116">
          <cell r="D116" t="str">
            <v>v_CTG</v>
          </cell>
          <cell r="F116">
            <v>1.8186</v>
          </cell>
          <cell r="G116">
            <v>1.8547</v>
          </cell>
          <cell r="H116">
            <v>1.5331999999999999</v>
          </cell>
          <cell r="I116">
            <v>0.36930000000000002</v>
          </cell>
          <cell r="J116">
            <v>8.3000000000000004E-2</v>
          </cell>
          <cell r="K116">
            <v>0.1105</v>
          </cell>
          <cell r="L116">
            <v>0</v>
          </cell>
          <cell r="M116">
            <v>0</v>
          </cell>
          <cell r="N116">
            <v>0</v>
          </cell>
          <cell r="O116">
            <v>0</v>
          </cell>
          <cell r="P116">
            <v>0</v>
          </cell>
          <cell r="Q116">
            <v>0</v>
          </cell>
          <cell r="AJ116">
            <v>9.5251999999999981</v>
          </cell>
        </row>
        <row r="118">
          <cell r="D118" t="str">
            <v>v_EXP</v>
          </cell>
          <cell r="F118">
            <v>82.1</v>
          </cell>
          <cell r="G118">
            <v>65.22</v>
          </cell>
          <cell r="H118">
            <v>93.843999999999994</v>
          </cell>
          <cell r="I118">
            <v>250.797</v>
          </cell>
          <cell r="J118">
            <v>77.171000000000006</v>
          </cell>
          <cell r="K118">
            <v>99.91</v>
          </cell>
          <cell r="L118">
            <v>0</v>
          </cell>
          <cell r="M118">
            <v>0</v>
          </cell>
          <cell r="N118">
            <v>0</v>
          </cell>
          <cell r="O118">
            <v>0</v>
          </cell>
          <cell r="P118">
            <v>0</v>
          </cell>
          <cell r="Q118">
            <v>0</v>
          </cell>
          <cell r="AJ118">
            <v>709.53399999999988</v>
          </cell>
        </row>
        <row r="119">
          <cell r="F119">
            <v>97.846999999999994</v>
          </cell>
          <cell r="G119">
            <v>78.424000000000007</v>
          </cell>
          <cell r="H119">
            <v>103.89700000000001</v>
          </cell>
          <cell r="I119">
            <v>259.55500000000001</v>
          </cell>
          <cell r="J119">
            <v>95.022999999999996</v>
          </cell>
          <cell r="K119">
            <v>111.63</v>
          </cell>
          <cell r="L119">
            <v>0</v>
          </cell>
          <cell r="M119">
            <v>0</v>
          </cell>
          <cell r="N119">
            <v>0</v>
          </cell>
          <cell r="O119">
            <v>0</v>
          </cell>
          <cell r="P119">
            <v>0</v>
          </cell>
          <cell r="Q119">
            <v>0</v>
          </cell>
          <cell r="AJ119">
            <v>839.048</v>
          </cell>
        </row>
        <row r="120">
          <cell r="D120" t="str">
            <v>v_DSV</v>
          </cell>
          <cell r="F120">
            <v>15.747</v>
          </cell>
          <cell r="G120">
            <v>13.204000000000008</v>
          </cell>
          <cell r="H120">
            <v>10.053000000000011</v>
          </cell>
          <cell r="I120">
            <v>8.7580000000000098</v>
          </cell>
          <cell r="J120">
            <v>17.85199999999999</v>
          </cell>
          <cell r="K120">
            <v>11.719999999999999</v>
          </cell>
          <cell r="L120">
            <v>0</v>
          </cell>
          <cell r="M120">
            <v>0</v>
          </cell>
          <cell r="N120">
            <v>0</v>
          </cell>
          <cell r="O120">
            <v>0</v>
          </cell>
          <cell r="P120">
            <v>0</v>
          </cell>
          <cell r="Q120">
            <v>0</v>
          </cell>
          <cell r="AJ120">
            <v>129.51399999999998</v>
          </cell>
        </row>
        <row r="121">
          <cell r="D121" t="str">
            <v>v_BOMB</v>
          </cell>
          <cell r="F121">
            <v>14.027200000000001</v>
          </cell>
          <cell r="G121">
            <v>10.245239999999999</v>
          </cell>
          <cell r="H121">
            <v>10.202879999999999</v>
          </cell>
          <cell r="I121">
            <v>38.448560000000001</v>
          </cell>
          <cell r="J121">
            <v>48.994427000000002</v>
          </cell>
          <cell r="K121">
            <v>38.135229999999993</v>
          </cell>
          <cell r="L121">
            <v>0</v>
          </cell>
          <cell r="M121">
            <v>0</v>
          </cell>
          <cell r="N121">
            <v>0</v>
          </cell>
          <cell r="O121">
            <v>0</v>
          </cell>
          <cell r="P121">
            <v>0</v>
          </cell>
          <cell r="Q121">
            <v>0</v>
          </cell>
          <cell r="AJ121">
            <v>558.26038000000005</v>
          </cell>
        </row>
        <row r="123">
          <cell r="D123" t="str">
            <v>v_NV</v>
          </cell>
          <cell r="F123">
            <v>38.83</v>
          </cell>
          <cell r="G123">
            <v>32.503</v>
          </cell>
          <cell r="H123">
            <v>32.535400000000003</v>
          </cell>
          <cell r="I123">
            <v>59.780199999999994</v>
          </cell>
          <cell r="J123">
            <v>52.632899999999999</v>
          </cell>
          <cell r="K123">
            <v>31.6844</v>
          </cell>
          <cell r="L123">
            <v>0</v>
          </cell>
          <cell r="M123">
            <v>0</v>
          </cell>
          <cell r="N123">
            <v>0</v>
          </cell>
          <cell r="O123">
            <v>0</v>
          </cell>
          <cell r="P123">
            <v>0</v>
          </cell>
          <cell r="Q123">
            <v>0</v>
          </cell>
          <cell r="AJ123">
            <v>0.66700000000000004</v>
          </cell>
        </row>
        <row r="124">
          <cell r="D124" t="str">
            <v>v_NVDSV</v>
          </cell>
          <cell r="F124">
            <v>6.4738110000000013</v>
          </cell>
          <cell r="G124">
            <v>3.944426</v>
          </cell>
          <cell r="H124">
            <v>5.613334</v>
          </cell>
          <cell r="I124">
            <v>3.5756489999999999</v>
          </cell>
          <cell r="J124">
            <v>1.948507</v>
          </cell>
          <cell r="K124">
            <v>1.7823830000000001</v>
          </cell>
          <cell r="L124">
            <v>0</v>
          </cell>
          <cell r="M124">
            <v>0</v>
          </cell>
          <cell r="N124">
            <v>0</v>
          </cell>
          <cell r="O124">
            <v>0</v>
          </cell>
          <cell r="P124">
            <v>0</v>
          </cell>
          <cell r="Q124">
            <v>0</v>
          </cell>
          <cell r="AJ124">
            <v>25.9261931114</v>
          </cell>
        </row>
        <row r="128">
          <cell r="D128" t="str">
            <v>v$_TEP</v>
          </cell>
          <cell r="F128">
            <v>32419976.011999998</v>
          </cell>
          <cell r="G128">
            <v>28386340.919</v>
          </cell>
          <cell r="H128">
            <v>29842020.243999999</v>
          </cell>
          <cell r="I128">
            <v>25949963.103</v>
          </cell>
          <cell r="J128">
            <v>29882331.964000002</v>
          </cell>
          <cell r="K128">
            <v>29233515.603999998</v>
          </cell>
          <cell r="L128">
            <v>31598648.790354855</v>
          </cell>
          <cell r="M128">
            <v>28599115.160937645</v>
          </cell>
          <cell r="N128">
            <v>29594588.25432628</v>
          </cell>
          <cell r="O128">
            <v>30999408.633559775</v>
          </cell>
          <cell r="P128">
            <v>30647717.442392226</v>
          </cell>
          <cell r="Q128">
            <v>31629751.257714357</v>
          </cell>
          <cell r="AJ128">
            <v>323850344.78600001</v>
          </cell>
        </row>
        <row r="129">
          <cell r="D129" t="str">
            <v>v$_UGS</v>
          </cell>
          <cell r="F129">
            <v>2000162.8</v>
          </cell>
          <cell r="G129">
            <v>1718784.1979999999</v>
          </cell>
          <cell r="H129">
            <v>1850113.6810000001</v>
          </cell>
          <cell r="I129">
            <v>1652813.438606607</v>
          </cell>
          <cell r="J129">
            <v>1756901.8217105092</v>
          </cell>
          <cell r="K129">
            <v>1714583.1439320487</v>
          </cell>
          <cell r="L129">
            <v>1832137.2367928256</v>
          </cell>
          <cell r="M129">
            <v>1660664.9582493277</v>
          </cell>
          <cell r="N129">
            <v>1717355.6825901349</v>
          </cell>
          <cell r="O129">
            <v>1796774.2338439466</v>
          </cell>
          <cell r="P129">
            <v>1845784.2819013456</v>
          </cell>
          <cell r="Q129">
            <v>1957876.8647174889</v>
          </cell>
          <cell r="AJ129">
            <v>19606008.405499998</v>
          </cell>
        </row>
        <row r="130">
          <cell r="F130">
            <v>1976258.412</v>
          </cell>
          <cell r="G130">
            <v>1697107.2919999999</v>
          </cell>
          <cell r="H130">
            <v>1827763.2830000001</v>
          </cell>
          <cell r="I130">
            <v>1632421.92</v>
          </cell>
          <cell r="J130">
            <v>1735925.4879999999</v>
          </cell>
          <cell r="K130">
            <v>1695885.389</v>
          </cell>
          <cell r="L130">
            <v>1832137.2367928256</v>
          </cell>
          <cell r="M130">
            <v>1660664.9582493277</v>
          </cell>
          <cell r="N130">
            <v>1717355.6825901349</v>
          </cell>
          <cell r="O130">
            <v>1796774.2338439466</v>
          </cell>
          <cell r="P130">
            <v>1845784.2819013456</v>
          </cell>
          <cell r="Q130">
            <v>1957876.8647174889</v>
          </cell>
          <cell r="AJ130">
            <v>19546729.592999998</v>
          </cell>
        </row>
        <row r="131">
          <cell r="F131">
            <v>23904.387999999999</v>
          </cell>
          <cell r="G131">
            <v>21676.905999999999</v>
          </cell>
          <cell r="H131">
            <v>22350.398000000001</v>
          </cell>
          <cell r="I131">
            <v>20391.51860660718</v>
          </cell>
          <cell r="J131">
            <v>20976.333710509258</v>
          </cell>
          <cell r="K131">
            <v>18697.7549320488</v>
          </cell>
          <cell r="L131">
            <v>0</v>
          </cell>
          <cell r="M131">
            <v>0</v>
          </cell>
          <cell r="N131">
            <v>0</v>
          </cell>
          <cell r="O131">
            <v>0</v>
          </cell>
          <cell r="P131">
            <v>0</v>
          </cell>
          <cell r="Q131">
            <v>0</v>
          </cell>
          <cell r="AJ131">
            <v>59278.8125</v>
          </cell>
        </row>
        <row r="132">
          <cell r="D132" t="str">
            <v>v$_URT</v>
          </cell>
          <cell r="F132">
            <v>2107814.5970000001</v>
          </cell>
          <cell r="G132">
            <v>2010358.406</v>
          </cell>
          <cell r="H132">
            <v>1986627.4620000001</v>
          </cell>
          <cell r="I132">
            <v>1974997.4705349975</v>
          </cell>
          <cell r="J132">
            <v>1961052.360935783</v>
          </cell>
          <cell r="K132">
            <v>2006546.0808473099</v>
          </cell>
          <cell r="L132">
            <v>2012079.2868349778</v>
          </cell>
          <cell r="M132">
            <v>1734801.7867426008</v>
          </cell>
          <cell r="N132">
            <v>1916691.6100336325</v>
          </cell>
          <cell r="O132">
            <v>1941157.8776349779</v>
          </cell>
          <cell r="P132">
            <v>2027066.6667309415</v>
          </cell>
          <cell r="Q132">
            <v>2150168.342502242</v>
          </cell>
          <cell r="AJ132">
            <v>25881206.492000002</v>
          </cell>
        </row>
        <row r="133">
          <cell r="F133">
            <v>2089613.183</v>
          </cell>
          <cell r="G133">
            <v>1991978.824</v>
          </cell>
          <cell r="H133">
            <v>1969783.81</v>
          </cell>
          <cell r="I133">
            <v>1959465.034</v>
          </cell>
          <cell r="J133">
            <v>1945531.379</v>
          </cell>
          <cell r="K133">
            <v>1991193.2120000001</v>
          </cell>
          <cell r="L133">
            <v>2012079.2868349778</v>
          </cell>
          <cell r="M133">
            <v>1734801.7867426008</v>
          </cell>
          <cell r="N133">
            <v>1916691.6100336325</v>
          </cell>
          <cell r="O133">
            <v>1941157.8776349779</v>
          </cell>
          <cell r="P133">
            <v>2027066.6667309415</v>
          </cell>
          <cell r="Q133">
            <v>2150168.342502242</v>
          </cell>
          <cell r="AJ133">
            <v>25798350.318999998</v>
          </cell>
        </row>
        <row r="134">
          <cell r="F134">
            <v>18201.414000000001</v>
          </cell>
          <cell r="G134">
            <v>18379.581999999999</v>
          </cell>
          <cell r="H134">
            <v>16843.651999999998</v>
          </cell>
          <cell r="I134">
            <v>15532.4365349976</v>
          </cell>
          <cell r="J134">
            <v>15520.981935783</v>
          </cell>
          <cell r="K134">
            <v>15352.868847309901</v>
          </cell>
          <cell r="L134">
            <v>0</v>
          </cell>
          <cell r="M134">
            <v>0</v>
          </cell>
          <cell r="N134">
            <v>0</v>
          </cell>
          <cell r="O134">
            <v>0</v>
          </cell>
          <cell r="P134">
            <v>0</v>
          </cell>
          <cell r="Q134">
            <v>0</v>
          </cell>
          <cell r="AJ134">
            <v>82856.17300000001</v>
          </cell>
        </row>
        <row r="135">
          <cell r="D135" t="str">
            <v>v$_CPPE</v>
          </cell>
          <cell r="F135">
            <v>43021.968000000001</v>
          </cell>
          <cell r="G135">
            <v>47469.220999999998</v>
          </cell>
          <cell r="H135">
            <v>60380.142</v>
          </cell>
          <cell r="I135">
            <v>36941.980000000003</v>
          </cell>
          <cell r="J135">
            <v>32382.752</v>
          </cell>
          <cell r="K135">
            <v>46146.358</v>
          </cell>
          <cell r="L135">
            <v>0</v>
          </cell>
          <cell r="M135">
            <v>0</v>
          </cell>
          <cell r="N135">
            <v>0</v>
          </cell>
          <cell r="O135">
            <v>0</v>
          </cell>
          <cell r="P135">
            <v>0</v>
          </cell>
          <cell r="Q135">
            <v>0</v>
          </cell>
          <cell r="AJ135">
            <v>529923.21799999999</v>
          </cell>
        </row>
        <row r="137">
          <cell r="F137">
            <v>43021.968000000001</v>
          </cell>
          <cell r="G137">
            <v>47469.220999999998</v>
          </cell>
          <cell r="H137">
            <v>60380.142</v>
          </cell>
          <cell r="I137">
            <v>36941.980000000003</v>
          </cell>
          <cell r="J137">
            <v>32382.752</v>
          </cell>
          <cell r="K137">
            <v>46146.358</v>
          </cell>
          <cell r="L137">
            <v>0</v>
          </cell>
          <cell r="M137">
            <v>0</v>
          </cell>
          <cell r="N137">
            <v>0</v>
          </cell>
          <cell r="O137">
            <v>0</v>
          </cell>
          <cell r="P137">
            <v>0</v>
          </cell>
          <cell r="Q137">
            <v>0</v>
          </cell>
          <cell r="AJ137">
            <v>529923.21799999999</v>
          </cell>
        </row>
        <row r="138">
          <cell r="D138" t="str">
            <v>v$_CPG</v>
          </cell>
          <cell r="F138">
            <v>11049.687</v>
          </cell>
          <cell r="G138">
            <v>6596.4409999999998</v>
          </cell>
          <cell r="H138">
            <v>8402.0879999999997</v>
          </cell>
          <cell r="I138">
            <v>6869.2809999999999</v>
          </cell>
          <cell r="J138">
            <v>512.94399999999996</v>
          </cell>
          <cell r="K138">
            <v>1627.681</v>
          </cell>
          <cell r="L138">
            <v>0</v>
          </cell>
          <cell r="M138">
            <v>0</v>
          </cell>
          <cell r="N138">
            <v>0</v>
          </cell>
          <cell r="O138">
            <v>0</v>
          </cell>
          <cell r="P138">
            <v>0</v>
          </cell>
          <cell r="Q138">
            <v>0</v>
          </cell>
          <cell r="AJ138">
            <v>14481.315000000001</v>
          </cell>
        </row>
        <row r="139">
          <cell r="D139" t="str">
            <v>v$_CTG</v>
          </cell>
          <cell r="F139">
            <v>13848.239</v>
          </cell>
          <cell r="G139">
            <v>14159.433999999999</v>
          </cell>
          <cell r="H139">
            <v>14328.489</v>
          </cell>
          <cell r="I139">
            <v>2422.3069999999998</v>
          </cell>
          <cell r="J139">
            <v>497.024</v>
          </cell>
          <cell r="K139">
            <v>736.85</v>
          </cell>
          <cell r="L139">
            <v>0</v>
          </cell>
          <cell r="M139">
            <v>0</v>
          </cell>
          <cell r="N139">
            <v>0</v>
          </cell>
          <cell r="O139">
            <v>0</v>
          </cell>
          <cell r="P139">
            <v>0</v>
          </cell>
          <cell r="Q139">
            <v>0</v>
          </cell>
          <cell r="AJ139">
            <v>65936.566999999995</v>
          </cell>
        </row>
        <row r="141">
          <cell r="D141" t="str">
            <v>v$_EXP</v>
          </cell>
          <cell r="F141">
            <v>317126.64299999998</v>
          </cell>
          <cell r="G141">
            <v>278869.44601459999</v>
          </cell>
          <cell r="H141">
            <v>327627.68440000003</v>
          </cell>
          <cell r="I141">
            <v>1002169.4216</v>
          </cell>
          <cell r="J141">
            <v>394107.51559999998</v>
          </cell>
          <cell r="K141">
            <v>759826.78</v>
          </cell>
          <cell r="L141">
            <v>0</v>
          </cell>
          <cell r="M141">
            <v>0</v>
          </cell>
          <cell r="N141">
            <v>0</v>
          </cell>
          <cell r="O141">
            <v>0</v>
          </cell>
          <cell r="P141">
            <v>0</v>
          </cell>
          <cell r="Q141">
            <v>0</v>
          </cell>
          <cell r="AJ141">
            <v>5320499.392</v>
          </cell>
        </row>
        <row r="142">
          <cell r="D142" t="str">
            <v>v$_CFG</v>
          </cell>
          <cell r="F142">
            <v>1370.0807263909999</v>
          </cell>
          <cell r="G142">
            <v>8491.7540000000008</v>
          </cell>
          <cell r="H142">
            <v>16046.631405319999</v>
          </cell>
          <cell r="I142">
            <v>-10273.098644</v>
          </cell>
          <cell r="J142">
            <v>4195.5670068000009</v>
          </cell>
          <cell r="K142">
            <v>41672.348905599996</v>
          </cell>
          <cell r="L142">
            <v>0</v>
          </cell>
          <cell r="M142">
            <v>0</v>
          </cell>
          <cell r="N142">
            <v>0</v>
          </cell>
          <cell r="O142">
            <v>0</v>
          </cell>
          <cell r="P142">
            <v>0</v>
          </cell>
          <cell r="Q142">
            <v>0</v>
          </cell>
          <cell r="AJ142">
            <v>-102269.119394963</v>
          </cell>
        </row>
        <row r="143">
          <cell r="D143" t="str">
            <v>v$_INT</v>
          </cell>
          <cell r="F143">
            <v>-357445.28399999999</v>
          </cell>
          <cell r="G143">
            <v>-411371.26799999998</v>
          </cell>
          <cell r="H143">
            <v>-403947.91100000002</v>
          </cell>
          <cell r="I143">
            <v>-393241.41499999998</v>
          </cell>
          <cell r="J143">
            <v>-387830.125</v>
          </cell>
          <cell r="K143">
            <v>-400000</v>
          </cell>
          <cell r="L143">
            <v>-400000</v>
          </cell>
          <cell r="M143">
            <v>-400000</v>
          </cell>
          <cell r="N143">
            <v>-400000</v>
          </cell>
          <cell r="O143">
            <v>-400000</v>
          </cell>
          <cell r="P143">
            <v>-400000</v>
          </cell>
          <cell r="Q143">
            <v>-400000</v>
          </cell>
          <cell r="AJ143">
            <v>3324084.6410000003</v>
          </cell>
        </row>
        <row r="145">
          <cell r="D145" t="str">
            <v>v$_NV</v>
          </cell>
          <cell r="F145">
            <v>163573</v>
          </cell>
          <cell r="G145">
            <v>143617</v>
          </cell>
          <cell r="H145">
            <v>136378.96900000001</v>
          </cell>
          <cell r="I145">
            <v>250331.33025210199</v>
          </cell>
          <cell r="J145">
            <v>284207.39047473395</v>
          </cell>
          <cell r="K145">
            <v>270467.16073382</v>
          </cell>
          <cell r="L145">
            <v>0</v>
          </cell>
          <cell r="M145">
            <v>0</v>
          </cell>
          <cell r="N145">
            <v>0</v>
          </cell>
          <cell r="O145">
            <v>0</v>
          </cell>
          <cell r="P145">
            <v>0</v>
          </cell>
          <cell r="Q145">
            <v>0</v>
          </cell>
          <cell r="AJ145">
            <v>2032</v>
          </cell>
        </row>
        <row r="146">
          <cell r="D146" t="str">
            <v>v$_NVDSV</v>
          </cell>
          <cell r="F146">
            <v>82379.800503434759</v>
          </cell>
          <cell r="G146">
            <v>52114.549389234635</v>
          </cell>
          <cell r="H146">
            <v>71017.245455961092</v>
          </cell>
          <cell r="I146">
            <v>42335.155587310823</v>
          </cell>
          <cell r="J146">
            <v>22225.743851697091</v>
          </cell>
          <cell r="K146">
            <v>18634.063462644561</v>
          </cell>
          <cell r="L146">
            <v>0</v>
          </cell>
          <cell r="M146">
            <v>0</v>
          </cell>
          <cell r="N146">
            <v>0</v>
          </cell>
          <cell r="O146">
            <v>0</v>
          </cell>
          <cell r="P146">
            <v>0</v>
          </cell>
          <cell r="Q146">
            <v>0</v>
          </cell>
          <cell r="AJ146">
            <v>276290.73354046792</v>
          </cell>
        </row>
      </sheetData>
    </sheetDataSet>
  </externalBook>
</externalLink>
</file>

<file path=xl/theme/theme1.xml><?xml version="1.0" encoding="utf-8"?>
<a:theme xmlns:a="http://schemas.openxmlformats.org/drawingml/2006/main" name="Tema do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45"/>
  <sheetViews>
    <sheetView showGridLines="0" tabSelected="1" zoomScaleNormal="100" zoomScaleSheetLayoutView="90" workbookViewId="0"/>
  </sheetViews>
  <sheetFormatPr defaultColWidth="9.33203125" defaultRowHeight="13.8"/>
  <cols>
    <col min="1" max="1" width="23.5546875" style="5" customWidth="1"/>
    <col min="2" max="3" width="11" style="5" customWidth="1"/>
    <col min="4" max="4" width="22.33203125" style="5" customWidth="1"/>
    <col min="5" max="5" width="87.6640625" style="5" customWidth="1"/>
    <col min="6" max="11" width="9.33203125" style="5"/>
    <col min="12" max="12" width="15" style="5" customWidth="1"/>
    <col min="13" max="16384" width="9.33203125" style="5"/>
  </cols>
  <sheetData>
    <row r="2" spans="1:7" ht="17.399999999999999">
      <c r="A2" s="4"/>
      <c r="B2" s="2" t="s">
        <v>274</v>
      </c>
      <c r="C2" s="2"/>
      <c r="D2" s="4"/>
      <c r="E2" s="4"/>
      <c r="F2" s="4"/>
    </row>
    <row r="3" spans="1:7">
      <c r="A3" s="4"/>
      <c r="B3" s="4"/>
      <c r="C3" s="4"/>
      <c r="D3" s="4"/>
      <c r="E3" s="4"/>
      <c r="F3" s="4"/>
    </row>
    <row r="4" spans="1:7" ht="15.75" customHeight="1">
      <c r="A4" s="4"/>
      <c r="B4" s="933" t="s">
        <v>713</v>
      </c>
      <c r="C4" s="933"/>
      <c r="D4" s="933"/>
      <c r="E4" s="933"/>
      <c r="F4" s="3"/>
    </row>
    <row r="5" spans="1:7">
      <c r="A5" s="4"/>
      <c r="B5" s="4"/>
      <c r="C5" s="4"/>
      <c r="D5" s="4"/>
      <c r="E5" s="4"/>
      <c r="F5" s="4"/>
    </row>
    <row r="6" spans="1:7">
      <c r="A6" s="4"/>
      <c r="B6" s="4"/>
      <c r="C6" s="4"/>
      <c r="D6" s="7" t="s">
        <v>264</v>
      </c>
      <c r="E6" s="7" t="s">
        <v>275</v>
      </c>
      <c r="F6" s="7" t="s">
        <v>276</v>
      </c>
    </row>
    <row r="7" spans="1:7" ht="15.75" customHeight="1">
      <c r="A7" s="4"/>
      <c r="B7" s="4"/>
      <c r="C7" s="4"/>
      <c r="D7" s="298">
        <v>1</v>
      </c>
      <c r="E7" s="588" t="s">
        <v>293</v>
      </c>
      <c r="F7" s="600" t="s">
        <v>279</v>
      </c>
      <c r="G7" s="81"/>
    </row>
    <row r="8" spans="1:7" ht="14.4">
      <c r="A8" s="4"/>
      <c r="B8" s="4"/>
      <c r="C8" s="4"/>
      <c r="D8" s="600">
        <v>2</v>
      </c>
      <c r="E8" s="588" t="s">
        <v>294</v>
      </c>
      <c r="F8" s="600" t="s">
        <v>277</v>
      </c>
      <c r="G8" s="81"/>
    </row>
    <row r="9" spans="1:7" ht="14.4">
      <c r="A9" s="4"/>
      <c r="B9" s="4"/>
      <c r="C9" s="4"/>
      <c r="D9" s="600">
        <v>3</v>
      </c>
      <c r="E9" s="588" t="s">
        <v>295</v>
      </c>
      <c r="F9" s="600" t="s">
        <v>278</v>
      </c>
      <c r="G9" s="81"/>
    </row>
    <row r="10" spans="1:7" ht="14.4">
      <c r="A10" s="4"/>
      <c r="B10" s="496"/>
      <c r="C10" s="496"/>
      <c r="D10" s="600">
        <v>4</v>
      </c>
      <c r="E10" s="588" t="s">
        <v>540</v>
      </c>
      <c r="F10" s="600" t="s">
        <v>278</v>
      </c>
      <c r="G10" s="81"/>
    </row>
    <row r="11" spans="1:7" ht="14.4">
      <c r="A11" s="4"/>
      <c r="B11" s="4"/>
      <c r="C11" s="4"/>
      <c r="D11" s="600">
        <v>5</v>
      </c>
      <c r="E11" s="588" t="s">
        <v>296</v>
      </c>
      <c r="F11" s="600" t="s">
        <v>279</v>
      </c>
      <c r="G11" s="81"/>
    </row>
    <row r="12" spans="1:7" ht="14.4">
      <c r="A12" s="4"/>
      <c r="B12" s="4"/>
      <c r="C12" s="4"/>
      <c r="D12" s="800">
        <v>6</v>
      </c>
      <c r="E12" s="588" t="s">
        <v>297</v>
      </c>
      <c r="F12" s="600" t="s">
        <v>279</v>
      </c>
      <c r="G12" s="81"/>
    </row>
    <row r="13" spans="1:7" ht="14.4">
      <c r="A13" s="4"/>
      <c r="B13" s="4"/>
      <c r="C13" s="4"/>
      <c r="D13" s="800">
        <v>7</v>
      </c>
      <c r="E13" s="588" t="s">
        <v>298</v>
      </c>
      <c r="F13" s="600" t="s">
        <v>277</v>
      </c>
      <c r="G13" s="81"/>
    </row>
    <row r="14" spans="1:7" ht="14.4">
      <c r="A14" s="4"/>
      <c r="B14" s="4"/>
      <c r="C14" s="4"/>
      <c r="D14" s="800" t="s">
        <v>858</v>
      </c>
      <c r="E14" s="588" t="s">
        <v>857</v>
      </c>
      <c r="F14" s="600" t="s">
        <v>277</v>
      </c>
      <c r="G14" s="81"/>
    </row>
    <row r="15" spans="1:7" ht="14.4">
      <c r="A15" s="4"/>
      <c r="B15" s="496"/>
      <c r="C15" s="496"/>
      <c r="D15" s="800">
        <v>8</v>
      </c>
      <c r="E15" s="588" t="s">
        <v>702</v>
      </c>
      <c r="F15" s="600" t="s">
        <v>277</v>
      </c>
      <c r="G15" s="81"/>
    </row>
    <row r="16" spans="1:7" ht="14.4">
      <c r="A16" s="4"/>
      <c r="B16" s="496"/>
      <c r="C16" s="496"/>
      <c r="D16" s="800">
        <v>9</v>
      </c>
      <c r="E16" s="588" t="s">
        <v>632</v>
      </c>
      <c r="F16" s="600" t="s">
        <v>277</v>
      </c>
      <c r="G16" s="81"/>
    </row>
    <row r="17" spans="1:7" ht="14.4">
      <c r="A17" s="4"/>
      <c r="B17" s="496"/>
      <c r="C17" s="496"/>
      <c r="D17" s="800">
        <v>10</v>
      </c>
      <c r="E17" s="588" t="s">
        <v>703</v>
      </c>
      <c r="F17" s="600" t="s">
        <v>278</v>
      </c>
      <c r="G17" s="81"/>
    </row>
    <row r="18" spans="1:7" ht="14.4">
      <c r="A18" s="4"/>
      <c r="B18" s="496"/>
      <c r="C18" s="496"/>
      <c r="D18" s="800" t="s">
        <v>856</v>
      </c>
      <c r="E18" s="588" t="s">
        <v>861</v>
      </c>
      <c r="F18" s="600" t="s">
        <v>278</v>
      </c>
      <c r="G18" s="81"/>
    </row>
    <row r="19" spans="1:7" ht="14.4">
      <c r="A19" s="4"/>
      <c r="B19" s="496"/>
      <c r="C19" s="496"/>
      <c r="D19" s="800">
        <v>11</v>
      </c>
      <c r="E19" s="588" t="s">
        <v>704</v>
      </c>
      <c r="F19" s="600" t="s">
        <v>278</v>
      </c>
      <c r="G19" s="81"/>
    </row>
    <row r="20" spans="1:7" ht="14.4">
      <c r="A20" s="4"/>
      <c r="B20" s="496"/>
      <c r="C20" s="496"/>
      <c r="D20" s="800" t="s">
        <v>860</v>
      </c>
      <c r="E20" s="588" t="s">
        <v>862</v>
      </c>
      <c r="F20" s="600" t="s">
        <v>278</v>
      </c>
      <c r="G20" s="81"/>
    </row>
    <row r="21" spans="1:7" ht="14.4">
      <c r="A21" s="4"/>
      <c r="B21" s="496"/>
      <c r="C21" s="496"/>
      <c r="D21" s="800">
        <v>12</v>
      </c>
      <c r="E21" s="588" t="s">
        <v>705</v>
      </c>
      <c r="F21" s="600" t="s">
        <v>278</v>
      </c>
      <c r="G21" s="81"/>
    </row>
    <row r="22" spans="1:7" ht="14.4">
      <c r="A22" s="4"/>
      <c r="B22" s="496"/>
      <c r="C22" s="496"/>
      <c r="D22" s="800">
        <v>13</v>
      </c>
      <c r="E22" s="588" t="s">
        <v>706</v>
      </c>
      <c r="F22" s="600" t="s">
        <v>278</v>
      </c>
      <c r="G22" s="81"/>
    </row>
    <row r="23" spans="1:7" ht="14.4">
      <c r="A23" s="4"/>
      <c r="B23" s="496"/>
      <c r="C23" s="496"/>
      <c r="D23" s="800">
        <v>14</v>
      </c>
      <c r="E23" s="588" t="s">
        <v>707</v>
      </c>
      <c r="F23" s="600" t="s">
        <v>278</v>
      </c>
      <c r="G23" s="81"/>
    </row>
    <row r="24" spans="1:7" ht="14.4">
      <c r="A24" s="4"/>
      <c r="B24" s="496"/>
      <c r="C24" s="496"/>
      <c r="D24" s="800">
        <v>15</v>
      </c>
      <c r="E24" s="588" t="s">
        <v>721</v>
      </c>
      <c r="F24" s="600" t="s">
        <v>278</v>
      </c>
      <c r="G24" s="81"/>
    </row>
    <row r="25" spans="1:7" ht="14.4">
      <c r="A25" s="4"/>
      <c r="B25" s="4"/>
      <c r="C25" s="496"/>
      <c r="D25" s="800">
        <v>16</v>
      </c>
      <c r="E25" s="588" t="s">
        <v>708</v>
      </c>
      <c r="F25" s="600" t="s">
        <v>279</v>
      </c>
      <c r="G25" s="81"/>
    </row>
    <row r="26" spans="1:7" ht="14.4">
      <c r="A26" s="4"/>
      <c r="B26" s="4"/>
      <c r="C26" s="496"/>
      <c r="D26" s="800">
        <v>17</v>
      </c>
      <c r="E26" s="588" t="s">
        <v>709</v>
      </c>
      <c r="F26" s="600" t="s">
        <v>279</v>
      </c>
      <c r="G26" s="81"/>
    </row>
    <row r="27" spans="1:7" ht="14.4">
      <c r="A27" s="4"/>
      <c r="B27" s="6"/>
      <c r="C27" s="496"/>
      <c r="D27" s="800">
        <v>18</v>
      </c>
      <c r="E27" s="588" t="s">
        <v>710</v>
      </c>
      <c r="F27" s="600" t="s">
        <v>279</v>
      </c>
      <c r="G27" s="81"/>
    </row>
    <row r="28" spans="1:7" ht="14.4">
      <c r="A28" s="4"/>
      <c r="B28" s="4"/>
      <c r="C28" s="496"/>
      <c r="D28" s="800">
        <v>19</v>
      </c>
      <c r="E28" s="588" t="s">
        <v>711</v>
      </c>
      <c r="F28" s="600" t="s">
        <v>279</v>
      </c>
      <c r="G28" s="81"/>
    </row>
    <row r="29" spans="1:7" ht="14.4">
      <c r="A29" s="4"/>
      <c r="B29" s="4"/>
      <c r="C29" s="496"/>
      <c r="D29" s="800">
        <v>20</v>
      </c>
      <c r="E29" s="588" t="s">
        <v>712</v>
      </c>
      <c r="F29" s="600" t="s">
        <v>279</v>
      </c>
      <c r="G29" s="81"/>
    </row>
    <row r="30" spans="1:7" ht="14.4">
      <c r="A30" s="4"/>
      <c r="B30" s="4"/>
      <c r="C30" s="496"/>
      <c r="D30" s="800">
        <v>21</v>
      </c>
      <c r="E30" s="588" t="s">
        <v>750</v>
      </c>
      <c r="F30" s="600" t="s">
        <v>279</v>
      </c>
      <c r="G30" s="81"/>
    </row>
    <row r="31" spans="1:7" ht="14.4">
      <c r="A31" s="4"/>
      <c r="B31" s="4"/>
      <c r="C31" s="496"/>
      <c r="D31" s="800">
        <v>22</v>
      </c>
      <c r="E31" s="588" t="s">
        <v>751</v>
      </c>
      <c r="F31" s="600" t="s">
        <v>277</v>
      </c>
      <c r="G31" s="81"/>
    </row>
    <row r="32" spans="1:7" ht="14.4">
      <c r="A32" s="4"/>
      <c r="B32" s="4"/>
      <c r="C32" s="496"/>
      <c r="D32" s="800">
        <v>23</v>
      </c>
      <c r="E32" s="588" t="s">
        <v>752</v>
      </c>
      <c r="F32" s="600" t="s">
        <v>279</v>
      </c>
      <c r="G32" s="81"/>
    </row>
    <row r="33" spans="1:7" ht="14.4">
      <c r="A33" s="4"/>
      <c r="B33" s="496"/>
      <c r="C33" s="496"/>
      <c r="D33" s="800">
        <v>24</v>
      </c>
      <c r="E33" s="588" t="s">
        <v>753</v>
      </c>
      <c r="F33" s="600" t="s">
        <v>278</v>
      </c>
      <c r="G33" s="81"/>
    </row>
    <row r="34" spans="1:7" ht="14.4">
      <c r="A34" s="4"/>
      <c r="B34" s="496"/>
      <c r="C34" s="496"/>
      <c r="D34" s="800">
        <v>25</v>
      </c>
      <c r="E34" s="588" t="s">
        <v>754</v>
      </c>
      <c r="F34" s="600" t="s">
        <v>277</v>
      </c>
      <c r="G34" s="81"/>
    </row>
    <row r="35" spans="1:7" ht="14.4">
      <c r="A35" s="4"/>
      <c r="B35" s="496"/>
      <c r="C35" s="496"/>
      <c r="D35" s="800">
        <v>26</v>
      </c>
      <c r="E35" s="588" t="s">
        <v>755</v>
      </c>
      <c r="F35" s="600" t="s">
        <v>278</v>
      </c>
      <c r="G35" s="81"/>
    </row>
    <row r="36" spans="1:7" ht="14.4">
      <c r="A36" s="4"/>
      <c r="B36" s="4"/>
      <c r="C36" s="496"/>
      <c r="D36" s="800">
        <v>27</v>
      </c>
      <c r="E36" s="588" t="s">
        <v>756</v>
      </c>
      <c r="F36" s="600" t="s">
        <v>278</v>
      </c>
    </row>
    <row r="37" spans="1:7" ht="14.4">
      <c r="C37" s="496"/>
      <c r="D37" s="800">
        <v>28</v>
      </c>
      <c r="E37" s="588" t="s">
        <v>757</v>
      </c>
      <c r="F37" s="600" t="s">
        <v>278</v>
      </c>
    </row>
    <row r="38" spans="1:7" ht="14.4">
      <c r="C38" s="496"/>
      <c r="D38" s="800">
        <v>29</v>
      </c>
      <c r="E38" s="588" t="s">
        <v>758</v>
      </c>
      <c r="F38" s="600" t="s">
        <v>277</v>
      </c>
    </row>
    <row r="39" spans="1:7" ht="14.4">
      <c r="C39" s="496"/>
      <c r="D39" s="800">
        <v>30</v>
      </c>
      <c r="E39" s="588" t="s">
        <v>759</v>
      </c>
      <c r="F39" s="600" t="s">
        <v>278</v>
      </c>
    </row>
    <row r="40" spans="1:7" ht="14.4">
      <c r="C40" s="496"/>
      <c r="D40" s="800">
        <v>31</v>
      </c>
      <c r="E40" s="588" t="s">
        <v>855</v>
      </c>
      <c r="F40" s="600" t="s">
        <v>278</v>
      </c>
    </row>
    <row r="41" spans="1:7" ht="14.4">
      <c r="C41" s="496"/>
      <c r="D41" s="800">
        <v>32</v>
      </c>
      <c r="E41" s="588" t="s">
        <v>854</v>
      </c>
      <c r="F41" s="600" t="s">
        <v>278</v>
      </c>
    </row>
    <row r="42" spans="1:7" ht="14.4">
      <c r="D42" s="800">
        <v>33</v>
      </c>
      <c r="E42" s="588" t="s">
        <v>904</v>
      </c>
      <c r="F42" s="600" t="s">
        <v>278</v>
      </c>
    </row>
    <row r="43" spans="1:7" ht="14.4">
      <c r="D43" s="800">
        <v>34</v>
      </c>
      <c r="E43" s="588" t="s">
        <v>905</v>
      </c>
      <c r="F43" s="600" t="s">
        <v>277</v>
      </c>
    </row>
    <row r="44" spans="1:7" ht="14.4">
      <c r="D44" s="800">
        <v>35</v>
      </c>
      <c r="E44" s="588" t="s">
        <v>963</v>
      </c>
      <c r="F44" s="600" t="s">
        <v>279</v>
      </c>
    </row>
    <row r="45" spans="1:7" s="906" customFormat="1" ht="14.4">
      <c r="D45" s="800">
        <v>36</v>
      </c>
      <c r="E45" s="588" t="s">
        <v>973</v>
      </c>
      <c r="F45" s="600" t="s">
        <v>277</v>
      </c>
    </row>
  </sheetData>
  <mergeCells count="1">
    <mergeCell ref="B4:E4"/>
  </mergeCells>
  <pageMargins left="0.70866141732283472" right="0.70866141732283472" top="0.74803149606299213" bottom="0.74803149606299213" header="0.31496062992125984" footer="0.31496062992125984"/>
  <pageSetup paperSize="9" scale="67" orientation="portrait" r:id="rId1"/>
  <headerFooter>
    <oddHeader>&amp;LREN, SA</oddHeader>
    <oddFooter>&amp;L29/04/2015&amp;R&amp;F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65"/>
  <sheetViews>
    <sheetView showGridLines="0" zoomScaleNormal="100" workbookViewId="0">
      <selection activeCell="C28" sqref="C28"/>
    </sheetView>
  </sheetViews>
  <sheetFormatPr defaultColWidth="9.33203125" defaultRowHeight="13.8"/>
  <cols>
    <col min="1" max="1" width="9.5546875" style="174" bestFit="1" customWidth="1"/>
    <col min="2" max="2" width="2.5546875" style="92" customWidth="1"/>
    <col min="3" max="3" width="59.6640625" style="92" customWidth="1"/>
    <col min="4" max="4" width="1.6640625" style="94" customWidth="1"/>
    <col min="5" max="6" width="13.6640625" style="176" customWidth="1"/>
    <col min="7" max="8" width="13.6640625" style="98" customWidth="1"/>
    <col min="9" max="11" width="13.6640625" style="92" customWidth="1"/>
    <col min="12" max="12" width="1.6640625" style="94" customWidth="1"/>
    <col min="13" max="13" width="13.6640625" style="92" bestFit="1" customWidth="1"/>
    <col min="14" max="14" width="15.5546875" style="92" bestFit="1" customWidth="1"/>
    <col min="15" max="15" width="12" style="92" customWidth="1"/>
    <col min="16" max="16" width="12" style="92" bestFit="1" customWidth="1"/>
    <col min="17" max="16384" width="9.33203125" style="92"/>
  </cols>
  <sheetData>
    <row r="1" spans="1:19">
      <c r="A1" s="171">
        <f>Índice!D16</f>
        <v>9</v>
      </c>
      <c r="B1" s="172"/>
      <c r="C1" s="172"/>
      <c r="D1" s="172"/>
      <c r="E1" s="172"/>
      <c r="F1" s="172"/>
      <c r="G1" s="172"/>
      <c r="H1" s="172"/>
      <c r="I1" s="172"/>
    </row>
    <row r="2" spans="1:19" ht="15.6">
      <c r="A2" s="172"/>
      <c r="C2" s="957" t="str">
        <f>Índice!E16</f>
        <v>Quadro N2-09-REN - Subsídios ao investimento e direitos de superfície_GGS</v>
      </c>
      <c r="D2" s="957"/>
      <c r="E2" s="957"/>
      <c r="F2" s="957"/>
      <c r="G2" s="206"/>
      <c r="H2" s="206"/>
      <c r="I2" s="206"/>
    </row>
    <row r="4" spans="1:19">
      <c r="C4" s="207"/>
      <c r="D4" s="207"/>
    </row>
    <row r="5" spans="1:19">
      <c r="C5" s="186" t="s">
        <v>94</v>
      </c>
      <c r="N5" s="426" t="s">
        <v>280</v>
      </c>
    </row>
    <row r="6" spans="1:19">
      <c r="C6" s="175" t="s">
        <v>468</v>
      </c>
      <c r="E6" s="208"/>
      <c r="F6" s="208"/>
    </row>
    <row r="7" spans="1:19">
      <c r="C7" s="177"/>
      <c r="E7" s="964"/>
      <c r="F7" s="964"/>
      <c r="M7" s="964"/>
      <c r="N7" s="964"/>
    </row>
    <row r="8" spans="1:19" ht="12.75" customHeight="1">
      <c r="E8" s="178" t="s">
        <v>95</v>
      </c>
      <c r="F8" s="178" t="s">
        <v>96</v>
      </c>
      <c r="G8" s="965" t="s">
        <v>97</v>
      </c>
      <c r="H8" s="965"/>
      <c r="I8" s="179" t="s">
        <v>98</v>
      </c>
      <c r="J8" s="954" t="s">
        <v>72</v>
      </c>
      <c r="K8" s="954" t="s">
        <v>373</v>
      </c>
      <c r="L8" s="180"/>
      <c r="M8" s="178" t="s">
        <v>95</v>
      </c>
      <c r="N8" s="178" t="s">
        <v>96</v>
      </c>
    </row>
    <row r="9" spans="1:19" s="182" customFormat="1" ht="15" customHeight="1">
      <c r="A9" s="181"/>
      <c r="C9" s="527" t="s">
        <v>458</v>
      </c>
      <c r="D9" s="531"/>
      <c r="E9" s="528" t="s">
        <v>411</v>
      </c>
      <c r="F9" s="528" t="s">
        <v>411</v>
      </c>
      <c r="G9" s="528" t="s">
        <v>99</v>
      </c>
      <c r="H9" s="528" t="s">
        <v>100</v>
      </c>
      <c r="I9" s="528" t="s">
        <v>101</v>
      </c>
      <c r="J9" s="955"/>
      <c r="K9" s="955"/>
      <c r="L9" s="209"/>
      <c r="M9" s="528" t="s">
        <v>412</v>
      </c>
      <c r="N9" s="528" t="s">
        <v>412</v>
      </c>
    </row>
    <row r="10" spans="1:19">
      <c r="D10" s="183"/>
      <c r="G10" s="193"/>
      <c r="H10" s="193"/>
    </row>
    <row r="11" spans="1:19">
      <c r="C11" s="186" t="s">
        <v>469</v>
      </c>
      <c r="D11" s="183"/>
      <c r="E11" s="210"/>
      <c r="F11" s="210"/>
      <c r="G11" s="210"/>
      <c r="H11" s="210"/>
      <c r="I11" s="210"/>
      <c r="J11" s="210"/>
      <c r="K11" s="210"/>
      <c r="L11" s="211"/>
    </row>
    <row r="12" spans="1:19" collapsed="1">
      <c r="C12" s="817" t="s">
        <v>88</v>
      </c>
      <c r="D12" s="183"/>
      <c r="E12" s="208"/>
      <c r="F12" s="208"/>
      <c r="G12" s="208"/>
      <c r="H12" s="208"/>
      <c r="I12" s="208"/>
      <c r="J12" s="208"/>
      <c r="K12" s="208"/>
      <c r="L12" s="212"/>
      <c r="M12" s="213"/>
      <c r="N12" s="213"/>
      <c r="R12" s="184"/>
      <c r="S12" s="184"/>
    </row>
    <row r="13" spans="1:19">
      <c r="C13" s="817" t="s">
        <v>935</v>
      </c>
      <c r="D13" s="183"/>
      <c r="E13" s="208"/>
      <c r="F13" s="208"/>
      <c r="G13" s="208"/>
      <c r="H13" s="208"/>
      <c r="I13" s="208"/>
      <c r="J13" s="208"/>
      <c r="K13" s="208"/>
      <c r="L13" s="212"/>
      <c r="M13" s="213"/>
      <c r="N13" s="213"/>
      <c r="R13" s="184"/>
      <c r="S13" s="184"/>
    </row>
    <row r="14" spans="1:19">
      <c r="C14" s="817" t="s">
        <v>936</v>
      </c>
      <c r="D14" s="183"/>
      <c r="E14" s="208"/>
      <c r="F14" s="208"/>
      <c r="G14" s="208"/>
      <c r="H14" s="208"/>
      <c r="I14" s="208"/>
      <c r="J14" s="208"/>
      <c r="K14" s="208"/>
      <c r="L14" s="212"/>
      <c r="M14" s="213"/>
      <c r="N14" s="213"/>
      <c r="R14" s="184"/>
      <c r="S14" s="184"/>
    </row>
    <row r="15" spans="1:19">
      <c r="C15" s="817" t="s">
        <v>937</v>
      </c>
      <c r="D15" s="183"/>
      <c r="E15" s="208"/>
      <c r="F15" s="208"/>
      <c r="G15" s="208"/>
      <c r="H15" s="208"/>
      <c r="I15" s="208"/>
      <c r="J15" s="208"/>
      <c r="K15" s="208"/>
      <c r="L15" s="212"/>
      <c r="M15" s="213"/>
      <c r="N15" s="213"/>
      <c r="R15" s="184"/>
      <c r="S15" s="184"/>
    </row>
    <row r="16" spans="1:19" ht="15" customHeight="1" thickBot="1">
      <c r="C16" s="846" t="s">
        <v>102</v>
      </c>
      <c r="E16" s="215"/>
      <c r="F16" s="215"/>
      <c r="G16" s="215"/>
      <c r="H16" s="215"/>
      <c r="I16" s="215"/>
      <c r="J16" s="215"/>
      <c r="K16" s="215"/>
      <c r="L16" s="212"/>
      <c r="M16" s="215"/>
      <c r="N16" s="215"/>
      <c r="O16" s="184"/>
      <c r="R16" s="184"/>
      <c r="S16" s="184"/>
    </row>
    <row r="17" spans="1:19" ht="14.4" thickTop="1">
      <c r="C17" s="814"/>
      <c r="E17" s="213"/>
      <c r="F17" s="213"/>
      <c r="G17" s="216"/>
      <c r="H17" s="216"/>
      <c r="I17" s="213"/>
      <c r="J17" s="213"/>
      <c r="K17" s="213"/>
      <c r="L17" s="212"/>
      <c r="M17" s="213"/>
      <c r="N17" s="213"/>
      <c r="R17" s="184"/>
      <c r="S17" s="184"/>
    </row>
    <row r="18" spans="1:19" collapsed="1">
      <c r="A18" s="92"/>
      <c r="C18" s="816" t="s">
        <v>470</v>
      </c>
      <c r="D18" s="183"/>
      <c r="E18" s="208"/>
      <c r="F18" s="208"/>
      <c r="G18" s="208"/>
      <c r="H18" s="208"/>
      <c r="I18" s="213"/>
      <c r="J18" s="213"/>
      <c r="K18" s="213"/>
      <c r="L18" s="212"/>
      <c r="M18" s="213"/>
      <c r="N18" s="213"/>
      <c r="R18" s="184"/>
      <c r="S18" s="184"/>
    </row>
    <row r="19" spans="1:19">
      <c r="A19" s="92"/>
      <c r="C19" s="814" t="s">
        <v>103</v>
      </c>
      <c r="E19" s="213"/>
      <c r="F19" s="213"/>
      <c r="G19" s="213"/>
      <c r="H19" s="213"/>
      <c r="I19" s="208"/>
      <c r="J19" s="208"/>
      <c r="K19" s="208"/>
      <c r="L19" s="212"/>
      <c r="M19" s="213"/>
      <c r="N19" s="213"/>
      <c r="R19" s="184"/>
      <c r="S19" s="184"/>
    </row>
    <row r="20" spans="1:19" ht="15" customHeight="1" thickBot="1">
      <c r="A20" s="92"/>
      <c r="C20" s="846" t="s">
        <v>102</v>
      </c>
      <c r="E20" s="215"/>
      <c r="F20" s="215"/>
      <c r="G20" s="215"/>
      <c r="H20" s="215"/>
      <c r="I20" s="215"/>
      <c r="J20" s="215"/>
      <c r="K20" s="215"/>
      <c r="L20" s="212"/>
      <c r="M20" s="215"/>
      <c r="N20" s="215"/>
      <c r="O20" s="184"/>
      <c r="R20" s="184"/>
      <c r="S20" s="184"/>
    </row>
    <row r="21" spans="1:19" ht="14.4" thickTop="1">
      <c r="A21" s="92"/>
      <c r="C21" s="818"/>
      <c r="E21" s="217"/>
      <c r="F21" s="217"/>
      <c r="G21" s="217"/>
      <c r="H21" s="217"/>
      <c r="I21" s="217"/>
      <c r="J21" s="217"/>
      <c r="K21" s="217"/>
      <c r="L21" s="217"/>
      <c r="M21" s="217"/>
      <c r="N21" s="217"/>
      <c r="R21" s="184"/>
      <c r="S21" s="184"/>
    </row>
    <row r="22" spans="1:19">
      <c r="A22" s="92"/>
      <c r="C22" s="818"/>
      <c r="E22" s="217"/>
      <c r="F22" s="217"/>
      <c r="G22" s="218"/>
      <c r="H22" s="218"/>
      <c r="I22" s="182"/>
      <c r="J22" s="182"/>
      <c r="K22" s="182"/>
      <c r="L22" s="219"/>
      <c r="M22" s="182"/>
      <c r="N22" s="182"/>
      <c r="R22" s="184"/>
      <c r="S22" s="184"/>
    </row>
    <row r="23" spans="1:19">
      <c r="C23" s="814"/>
      <c r="N23" s="184"/>
    </row>
    <row r="24" spans="1:19" ht="15.6">
      <c r="C24" s="966" t="str">
        <f>C2&amp;" (ACEITE)"</f>
        <v>Quadro N2-09-REN - Subsídios ao investimento e direitos de superfície_GGS (ACEITE)</v>
      </c>
      <c r="D24" s="966"/>
      <c r="E24" s="966"/>
      <c r="F24" s="966"/>
      <c r="G24" s="450"/>
      <c r="H24" s="450"/>
      <c r="L24" s="451"/>
      <c r="M24" s="452"/>
      <c r="N24" s="447"/>
    </row>
    <row r="26" spans="1:19">
      <c r="C26" s="186" t="s">
        <v>94</v>
      </c>
      <c r="N26" s="426" t="s">
        <v>280</v>
      </c>
    </row>
    <row r="27" spans="1:19">
      <c r="C27" s="175" t="s">
        <v>473</v>
      </c>
      <c r="E27" s="208"/>
      <c r="F27" s="208"/>
    </row>
    <row r="28" spans="1:19">
      <c r="C28" s="177"/>
      <c r="E28" s="964"/>
      <c r="F28" s="964"/>
      <c r="M28" s="964"/>
      <c r="N28" s="964"/>
    </row>
    <row r="29" spans="1:19" ht="12.75" customHeight="1">
      <c r="E29" s="178" t="s">
        <v>95</v>
      </c>
      <c r="F29" s="178" t="s">
        <v>96</v>
      </c>
      <c r="G29" s="965" t="s">
        <v>97</v>
      </c>
      <c r="H29" s="965"/>
      <c r="I29" s="179" t="s">
        <v>98</v>
      </c>
      <c r="J29" s="954" t="s">
        <v>72</v>
      </c>
      <c r="K29" s="954" t="s">
        <v>373</v>
      </c>
      <c r="L29" s="180"/>
      <c r="M29" s="178" t="s">
        <v>95</v>
      </c>
      <c r="N29" s="178" t="s">
        <v>96</v>
      </c>
    </row>
    <row r="30" spans="1:19" s="182" customFormat="1" ht="15" customHeight="1">
      <c r="A30" s="181"/>
      <c r="C30" s="527" t="s">
        <v>465</v>
      </c>
      <c r="D30" s="531"/>
      <c r="E30" s="528" t="s">
        <v>411</v>
      </c>
      <c r="F30" s="528" t="s">
        <v>411</v>
      </c>
      <c r="G30" s="528" t="s">
        <v>99</v>
      </c>
      <c r="H30" s="528" t="s">
        <v>100</v>
      </c>
      <c r="I30" s="528" t="s">
        <v>101</v>
      </c>
      <c r="J30" s="955"/>
      <c r="K30" s="955"/>
      <c r="L30" s="209"/>
      <c r="M30" s="528" t="s">
        <v>412</v>
      </c>
      <c r="N30" s="528" t="s">
        <v>412</v>
      </c>
    </row>
    <row r="31" spans="1:19">
      <c r="D31" s="183"/>
      <c r="G31" s="193"/>
      <c r="H31" s="193"/>
    </row>
    <row r="32" spans="1:19">
      <c r="C32" s="186" t="s">
        <v>474</v>
      </c>
      <c r="D32" s="183"/>
      <c r="E32" s="210"/>
      <c r="F32" s="210"/>
      <c r="G32" s="210"/>
      <c r="H32" s="210"/>
      <c r="I32" s="210"/>
      <c r="J32" s="210"/>
      <c r="K32" s="210"/>
      <c r="L32" s="211"/>
    </row>
    <row r="33" spans="1:19" collapsed="1">
      <c r="C33" s="817" t="s">
        <v>88</v>
      </c>
      <c r="D33" s="183"/>
      <c r="E33" s="208"/>
      <c r="F33" s="208"/>
      <c r="G33" s="208"/>
      <c r="H33" s="208"/>
      <c r="I33" s="208"/>
      <c r="J33" s="208"/>
      <c r="K33" s="208"/>
      <c r="L33" s="212"/>
      <c r="M33" s="213"/>
      <c r="N33" s="213"/>
      <c r="R33" s="184"/>
      <c r="S33" s="184"/>
    </row>
    <row r="34" spans="1:19">
      <c r="C34" s="817" t="s">
        <v>935</v>
      </c>
      <c r="D34" s="183"/>
      <c r="E34" s="208"/>
      <c r="F34" s="208"/>
      <c r="G34" s="208"/>
      <c r="H34" s="208"/>
      <c r="I34" s="208"/>
      <c r="J34" s="208"/>
      <c r="K34" s="208"/>
      <c r="L34" s="212"/>
      <c r="M34" s="213"/>
      <c r="N34" s="213"/>
      <c r="R34" s="184"/>
      <c r="S34" s="184"/>
    </row>
    <row r="35" spans="1:19">
      <c r="C35" s="817" t="s">
        <v>936</v>
      </c>
      <c r="D35" s="183"/>
      <c r="E35" s="208"/>
      <c r="F35" s="208"/>
      <c r="G35" s="208"/>
      <c r="H35" s="208"/>
      <c r="I35" s="208"/>
      <c r="J35" s="208"/>
      <c r="K35" s="208"/>
      <c r="L35" s="212"/>
      <c r="M35" s="213"/>
      <c r="N35" s="213"/>
      <c r="R35" s="184"/>
      <c r="S35" s="184"/>
    </row>
    <row r="36" spans="1:19">
      <c r="C36" s="817" t="s">
        <v>937</v>
      </c>
      <c r="D36" s="183"/>
      <c r="E36" s="208"/>
      <c r="F36" s="208"/>
      <c r="G36" s="208"/>
      <c r="H36" s="208"/>
      <c r="I36" s="208"/>
      <c r="J36" s="208"/>
      <c r="K36" s="208"/>
      <c r="L36" s="212"/>
      <c r="M36" s="213"/>
      <c r="N36" s="213"/>
      <c r="R36" s="184"/>
      <c r="S36" s="184"/>
    </row>
    <row r="37" spans="1:19" ht="15" customHeight="1" thickBot="1">
      <c r="C37" s="846" t="s">
        <v>102</v>
      </c>
      <c r="E37" s="215"/>
      <c r="F37" s="215"/>
      <c r="G37" s="215"/>
      <c r="H37" s="215"/>
      <c r="I37" s="215"/>
      <c r="J37" s="215"/>
      <c r="K37" s="215"/>
      <c r="L37" s="212"/>
      <c r="M37" s="215"/>
      <c r="N37" s="215"/>
      <c r="O37" s="184"/>
      <c r="R37" s="184"/>
      <c r="S37" s="184"/>
    </row>
    <row r="38" spans="1:19" ht="14.4" thickTop="1">
      <c r="C38" s="814"/>
      <c r="E38" s="213"/>
      <c r="F38" s="213"/>
      <c r="G38" s="216"/>
      <c r="H38" s="216"/>
      <c r="I38" s="213"/>
      <c r="J38" s="213"/>
      <c r="K38" s="213"/>
      <c r="L38" s="212"/>
      <c r="M38" s="213"/>
      <c r="N38" s="213"/>
      <c r="R38" s="184"/>
      <c r="S38" s="184"/>
    </row>
    <row r="39" spans="1:19" collapsed="1">
      <c r="A39" s="92"/>
      <c r="C39" s="816" t="s">
        <v>475</v>
      </c>
      <c r="D39" s="183"/>
      <c r="E39" s="208"/>
      <c r="F39" s="208"/>
      <c r="G39" s="208"/>
      <c r="H39" s="208"/>
      <c r="I39" s="213"/>
      <c r="J39" s="213"/>
      <c r="K39" s="213"/>
      <c r="L39" s="212"/>
      <c r="M39" s="213"/>
      <c r="N39" s="213"/>
      <c r="R39" s="184"/>
      <c r="S39" s="184"/>
    </row>
    <row r="40" spans="1:19">
      <c r="A40" s="92"/>
      <c r="C40" s="814" t="s">
        <v>103</v>
      </c>
      <c r="E40" s="213"/>
      <c r="F40" s="213"/>
      <c r="G40" s="213"/>
      <c r="H40" s="213"/>
      <c r="I40" s="208"/>
      <c r="J40" s="208"/>
      <c r="K40" s="208"/>
      <c r="L40" s="212"/>
      <c r="M40" s="213"/>
      <c r="N40" s="213"/>
      <c r="R40" s="184"/>
      <c r="S40" s="184"/>
    </row>
    <row r="41" spans="1:19" ht="15" customHeight="1" thickBot="1">
      <c r="A41" s="92"/>
      <c r="C41" s="846" t="s">
        <v>102</v>
      </c>
      <c r="E41" s="215"/>
      <c r="F41" s="215"/>
      <c r="G41" s="215"/>
      <c r="H41" s="215"/>
      <c r="I41" s="215"/>
      <c r="J41" s="215"/>
      <c r="K41" s="215"/>
      <c r="L41" s="212"/>
      <c r="M41" s="215"/>
      <c r="N41" s="215"/>
      <c r="O41" s="184"/>
      <c r="R41" s="184"/>
      <c r="S41" s="184"/>
    </row>
    <row r="42" spans="1:19" ht="14.4" thickTop="1">
      <c r="A42" s="92"/>
      <c r="C42" s="818"/>
      <c r="E42" s="217"/>
      <c r="F42" s="217"/>
      <c r="G42" s="217"/>
      <c r="H42" s="217"/>
      <c r="I42" s="217"/>
      <c r="J42" s="217"/>
      <c r="K42" s="217"/>
      <c r="L42" s="217"/>
      <c r="M42" s="217"/>
      <c r="N42" s="217"/>
      <c r="R42" s="184"/>
      <c r="S42" s="184"/>
    </row>
    <row r="43" spans="1:19">
      <c r="A43" s="92"/>
      <c r="C43" s="818"/>
      <c r="E43" s="217"/>
      <c r="F43" s="217"/>
      <c r="G43" s="218"/>
      <c r="H43" s="218"/>
      <c r="I43" s="182"/>
      <c r="J43" s="182"/>
      <c r="K43" s="182"/>
      <c r="L43" s="212"/>
      <c r="M43" s="182"/>
      <c r="N43" s="182"/>
      <c r="O43" s="184"/>
      <c r="R43" s="184"/>
      <c r="S43" s="184"/>
    </row>
    <row r="44" spans="1:19">
      <c r="A44" s="92"/>
      <c r="E44" s="217"/>
      <c r="F44" s="217"/>
      <c r="G44" s="218"/>
      <c r="H44" s="218"/>
      <c r="I44" s="182"/>
      <c r="J44" s="182"/>
      <c r="K44" s="182"/>
      <c r="L44" s="219"/>
      <c r="M44" s="182"/>
      <c r="N44" s="182"/>
      <c r="R44" s="184"/>
      <c r="S44" s="184"/>
    </row>
    <row r="45" spans="1:19" ht="15.6">
      <c r="C45" s="966" t="str">
        <f>C2&amp;" (NÃO ACEITE)"</f>
        <v>Quadro N2-09-REN - Subsídios ao investimento e direitos de superfície_GGS (NÃO ACEITE)</v>
      </c>
      <c r="D45" s="966"/>
      <c r="E45" s="966"/>
      <c r="F45" s="966"/>
      <c r="G45" s="450"/>
      <c r="H45" s="450"/>
      <c r="L45" s="451"/>
      <c r="M45" s="452"/>
      <c r="N45" s="447"/>
    </row>
    <row r="47" spans="1:19">
      <c r="C47" s="186" t="s">
        <v>94</v>
      </c>
      <c r="N47" s="426" t="s">
        <v>280</v>
      </c>
    </row>
    <row r="48" spans="1:19">
      <c r="C48" s="175" t="s">
        <v>478</v>
      </c>
      <c r="E48" s="208"/>
      <c r="F48" s="208"/>
    </row>
    <row r="49" spans="1:19">
      <c r="C49" s="177"/>
      <c r="E49" s="964"/>
      <c r="F49" s="964"/>
      <c r="M49" s="964"/>
      <c r="N49" s="964"/>
    </row>
    <row r="50" spans="1:19" ht="12.75" customHeight="1">
      <c r="E50" s="178" t="s">
        <v>95</v>
      </c>
      <c r="F50" s="178" t="s">
        <v>96</v>
      </c>
      <c r="G50" s="965" t="s">
        <v>97</v>
      </c>
      <c r="H50" s="965"/>
      <c r="I50" s="179" t="s">
        <v>98</v>
      </c>
      <c r="J50" s="954" t="s">
        <v>72</v>
      </c>
      <c r="K50" s="954" t="s">
        <v>373</v>
      </c>
      <c r="L50" s="180"/>
      <c r="M50" s="178" t="s">
        <v>95</v>
      </c>
      <c r="N50" s="178" t="s">
        <v>96</v>
      </c>
    </row>
    <row r="51" spans="1:19" s="182" customFormat="1" ht="15" customHeight="1">
      <c r="A51" s="181"/>
      <c r="C51" s="527" t="s">
        <v>460</v>
      </c>
      <c r="D51" s="531"/>
      <c r="E51" s="528" t="s">
        <v>411</v>
      </c>
      <c r="F51" s="528" t="s">
        <v>411</v>
      </c>
      <c r="G51" s="528" t="s">
        <v>99</v>
      </c>
      <c r="H51" s="528" t="s">
        <v>100</v>
      </c>
      <c r="I51" s="528" t="s">
        <v>101</v>
      </c>
      <c r="J51" s="955"/>
      <c r="K51" s="955"/>
      <c r="L51" s="209"/>
      <c r="M51" s="528" t="s">
        <v>412</v>
      </c>
      <c r="N51" s="528" t="s">
        <v>412</v>
      </c>
    </row>
    <row r="52" spans="1:19">
      <c r="D52" s="183"/>
      <c r="G52" s="193"/>
      <c r="H52" s="193"/>
    </row>
    <row r="53" spans="1:19">
      <c r="C53" s="186" t="s">
        <v>479</v>
      </c>
      <c r="D53" s="183"/>
      <c r="E53" s="210"/>
      <c r="F53" s="210"/>
      <c r="G53" s="210"/>
      <c r="H53" s="210"/>
      <c r="I53" s="210"/>
      <c r="J53" s="210"/>
      <c r="K53" s="210"/>
      <c r="L53" s="211"/>
    </row>
    <row r="54" spans="1:19" collapsed="1">
      <c r="C54" s="817" t="s">
        <v>88</v>
      </c>
      <c r="D54" s="183"/>
      <c r="E54" s="208"/>
      <c r="F54" s="208"/>
      <c r="G54" s="208"/>
      <c r="H54" s="208"/>
      <c r="I54" s="208"/>
      <c r="J54" s="208"/>
      <c r="K54" s="208"/>
      <c r="L54" s="212"/>
      <c r="M54" s="213"/>
      <c r="N54" s="213"/>
      <c r="R54" s="184"/>
      <c r="S54" s="184"/>
    </row>
    <row r="55" spans="1:19">
      <c r="C55" s="817" t="s">
        <v>935</v>
      </c>
      <c r="D55" s="183"/>
      <c r="E55" s="208"/>
      <c r="F55" s="208"/>
      <c r="G55" s="208"/>
      <c r="H55" s="208"/>
      <c r="I55" s="208"/>
      <c r="J55" s="208"/>
      <c r="K55" s="208"/>
      <c r="L55" s="212"/>
      <c r="M55" s="213"/>
      <c r="N55" s="213"/>
      <c r="R55" s="184"/>
      <c r="S55" s="184"/>
    </row>
    <row r="56" spans="1:19">
      <c r="C56" s="817" t="s">
        <v>936</v>
      </c>
      <c r="D56" s="183"/>
      <c r="E56" s="208"/>
      <c r="F56" s="208"/>
      <c r="G56" s="208"/>
      <c r="H56" s="208"/>
      <c r="I56" s="208"/>
      <c r="J56" s="208"/>
      <c r="K56" s="208"/>
      <c r="L56" s="212"/>
      <c r="M56" s="213"/>
      <c r="N56" s="213"/>
      <c r="R56" s="184"/>
      <c r="S56" s="184"/>
    </row>
    <row r="57" spans="1:19">
      <c r="C57" s="817" t="s">
        <v>937</v>
      </c>
      <c r="D57" s="183"/>
      <c r="E57" s="208"/>
      <c r="F57" s="208"/>
      <c r="G57" s="208"/>
      <c r="H57" s="208"/>
      <c r="I57" s="208"/>
      <c r="J57" s="208"/>
      <c r="K57" s="208"/>
      <c r="L57" s="212"/>
      <c r="M57" s="213"/>
      <c r="N57" s="213"/>
      <c r="R57" s="184"/>
      <c r="S57" s="184"/>
    </row>
    <row r="58" spans="1:19" ht="15" customHeight="1" thickBot="1">
      <c r="C58" s="846" t="s">
        <v>102</v>
      </c>
      <c r="E58" s="215"/>
      <c r="F58" s="215"/>
      <c r="G58" s="215"/>
      <c r="H58" s="215"/>
      <c r="I58" s="215"/>
      <c r="J58" s="215"/>
      <c r="K58" s="215"/>
      <c r="L58" s="212"/>
      <c r="M58" s="215"/>
      <c r="N58" s="215"/>
      <c r="O58" s="184"/>
      <c r="R58" s="184"/>
      <c r="S58" s="184"/>
    </row>
    <row r="59" spans="1:19" ht="14.4" thickTop="1">
      <c r="C59" s="814"/>
      <c r="E59" s="213"/>
      <c r="F59" s="213"/>
      <c r="G59" s="216"/>
      <c r="H59" s="216"/>
      <c r="I59" s="213"/>
      <c r="J59" s="213"/>
      <c r="K59" s="213"/>
      <c r="L59" s="212"/>
      <c r="M59" s="213"/>
      <c r="N59" s="213"/>
      <c r="R59" s="184"/>
      <c r="S59" s="184"/>
    </row>
    <row r="60" spans="1:19" collapsed="1">
      <c r="A60" s="92"/>
      <c r="C60" s="816" t="s">
        <v>480</v>
      </c>
      <c r="D60" s="183"/>
      <c r="E60" s="208"/>
      <c r="F60" s="208"/>
      <c r="G60" s="208"/>
      <c r="H60" s="208"/>
      <c r="I60" s="213"/>
      <c r="J60" s="213"/>
      <c r="K60" s="213"/>
      <c r="L60" s="212"/>
      <c r="M60" s="213"/>
      <c r="N60" s="213"/>
      <c r="R60" s="184"/>
      <c r="S60" s="184"/>
    </row>
    <row r="61" spans="1:19">
      <c r="A61" s="92"/>
      <c r="C61" s="814" t="s">
        <v>103</v>
      </c>
      <c r="E61" s="213"/>
      <c r="F61" s="213"/>
      <c r="G61" s="213"/>
      <c r="H61" s="213"/>
      <c r="I61" s="208"/>
      <c r="J61" s="208"/>
      <c r="K61" s="208"/>
      <c r="L61" s="212"/>
      <c r="M61" s="213"/>
      <c r="N61" s="213"/>
      <c r="R61" s="184"/>
      <c r="S61" s="184"/>
    </row>
    <row r="62" spans="1:19" ht="15" customHeight="1" thickBot="1">
      <c r="A62" s="92"/>
      <c r="C62" s="846" t="s">
        <v>102</v>
      </c>
      <c r="E62" s="215"/>
      <c r="F62" s="215"/>
      <c r="G62" s="215"/>
      <c r="H62" s="215"/>
      <c r="I62" s="215"/>
      <c r="J62" s="215"/>
      <c r="K62" s="215"/>
      <c r="L62" s="212"/>
      <c r="M62" s="215"/>
      <c r="N62" s="215"/>
      <c r="O62" s="184"/>
      <c r="R62" s="184"/>
      <c r="S62" s="184"/>
    </row>
    <row r="63" spans="1:19" ht="14.4" thickTop="1">
      <c r="A63" s="92"/>
      <c r="C63" s="818"/>
      <c r="E63" s="217"/>
      <c r="F63" s="217"/>
      <c r="G63" s="217"/>
      <c r="H63" s="217"/>
      <c r="I63" s="217"/>
      <c r="J63" s="217"/>
      <c r="K63" s="217"/>
      <c r="L63" s="217"/>
      <c r="M63" s="217"/>
      <c r="N63" s="217"/>
      <c r="R63" s="184"/>
      <c r="S63" s="184"/>
    </row>
    <row r="64" spans="1:19">
      <c r="A64" s="92"/>
      <c r="C64" s="818"/>
      <c r="E64" s="217"/>
      <c r="F64" s="217"/>
      <c r="G64" s="218"/>
      <c r="H64" s="218"/>
      <c r="I64" s="182"/>
      <c r="J64" s="182"/>
      <c r="K64" s="182"/>
      <c r="L64" s="212"/>
      <c r="M64" s="182"/>
      <c r="N64" s="182"/>
      <c r="O64" s="184"/>
      <c r="R64" s="184"/>
      <c r="S64" s="184"/>
    </row>
    <row r="65" spans="1:19">
      <c r="A65" s="92"/>
      <c r="C65" s="814"/>
      <c r="E65" s="217"/>
      <c r="F65" s="217"/>
      <c r="G65" s="218"/>
      <c r="H65" s="218"/>
      <c r="I65" s="182"/>
      <c r="J65" s="182"/>
      <c r="K65" s="182"/>
      <c r="L65" s="219"/>
      <c r="M65" s="182"/>
      <c r="N65" s="182"/>
      <c r="R65" s="184"/>
      <c r="S65" s="184"/>
    </row>
  </sheetData>
  <mergeCells count="18">
    <mergeCell ref="G50:H50"/>
    <mergeCell ref="J50:J51"/>
    <mergeCell ref="E49:F49"/>
    <mergeCell ref="M49:N49"/>
    <mergeCell ref="C24:F24"/>
    <mergeCell ref="E28:F28"/>
    <mergeCell ref="M28:N28"/>
    <mergeCell ref="G29:H29"/>
    <mergeCell ref="J29:J30"/>
    <mergeCell ref="C45:F45"/>
    <mergeCell ref="K29:K30"/>
    <mergeCell ref="K50:K51"/>
    <mergeCell ref="C2:F2"/>
    <mergeCell ref="E7:F7"/>
    <mergeCell ref="M7:N7"/>
    <mergeCell ref="G8:H8"/>
    <mergeCell ref="J8:J9"/>
    <mergeCell ref="K8:K9"/>
  </mergeCells>
  <hyperlinks>
    <hyperlink ref="A1" location="Índice!A1" display="Índice!A1" xr:uid="{00000000-0004-0000-0900-000000000000}"/>
  </hyperlinks>
  <pageMargins left="0.70866141732283472" right="0.70866141732283472" top="0.74803149606299213" bottom="0.74803149606299213" header="0.31496062992125984" footer="0.31496062992125984"/>
  <pageSetup paperSize="9" scale="10" orientation="landscape" r:id="rId1"/>
  <headerFooter>
    <oddFooter>&amp;L29/04/2015&amp;R&amp;F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332"/>
  <sheetViews>
    <sheetView showGridLines="0" topLeftCell="A266" zoomScaleNormal="100" workbookViewId="0">
      <selection activeCell="C287" sqref="C287"/>
    </sheetView>
  </sheetViews>
  <sheetFormatPr defaultColWidth="9.33203125" defaultRowHeight="15" customHeight="1"/>
  <cols>
    <col min="1" max="1" width="11.6640625" style="174" customWidth="1"/>
    <col min="2" max="2" width="14.44140625" style="92" customWidth="1"/>
    <col min="3" max="3" width="61.6640625" style="92" bestFit="1" customWidth="1"/>
    <col min="4" max="4" width="1.6640625" style="94" customWidth="1"/>
    <col min="5" max="5" width="14.33203125" style="176" bestFit="1" customWidth="1"/>
    <col min="6" max="6" width="20.5546875" style="176" customWidth="1"/>
    <col min="7" max="7" width="18.44140625" style="98" bestFit="1" customWidth="1"/>
    <col min="8" max="8" width="16.44140625" style="98" bestFit="1" customWidth="1"/>
    <col min="9" max="9" width="17" style="92" bestFit="1" customWidth="1"/>
    <col min="10" max="10" width="17" style="92" customWidth="1"/>
    <col min="11" max="11" width="18.33203125" style="92" customWidth="1"/>
    <col min="12" max="12" width="12.44140625" style="92" bestFit="1" customWidth="1"/>
    <col min="13" max="16384" width="9.33203125" style="92"/>
  </cols>
  <sheetData>
    <row r="1" spans="1:14" ht="15" customHeight="1">
      <c r="A1" s="171">
        <f>'N2-09-REN - Sub Inv GGS'!A1+1</f>
        <v>10</v>
      </c>
      <c r="B1" s="172"/>
      <c r="C1" s="172"/>
      <c r="D1" s="172"/>
      <c r="E1" s="172"/>
      <c r="F1" s="172"/>
      <c r="G1" s="172"/>
      <c r="H1" s="172"/>
      <c r="I1" s="172"/>
    </row>
    <row r="2" spans="1:14" ht="15" customHeight="1">
      <c r="A2" s="173"/>
      <c r="B2" s="957" t="str">
        <f>Índice!E17</f>
        <v>Quadro N2-10-REN -  Ativos intangíveis_TEE (&lt;2022)</v>
      </c>
      <c r="C2" s="958"/>
      <c r="D2" s="958"/>
      <c r="E2" s="958"/>
      <c r="F2" s="958"/>
      <c r="G2" s="958"/>
      <c r="H2" s="958"/>
      <c r="I2" s="958"/>
    </row>
    <row r="3" spans="1:14" ht="15" customHeight="1">
      <c r="C3"/>
    </row>
    <row r="4" spans="1:14" ht="15" customHeight="1">
      <c r="C4" s="177"/>
      <c r="F4" s="92"/>
      <c r="G4" s="92"/>
      <c r="H4" s="426" t="s">
        <v>280</v>
      </c>
    </row>
    <row r="5" spans="1:14" ht="15" customHeight="1">
      <c r="E5" s="178" t="s">
        <v>410</v>
      </c>
      <c r="F5" s="952" t="s">
        <v>72</v>
      </c>
      <c r="G5" s="952" t="s">
        <v>373</v>
      </c>
      <c r="H5" s="179" t="s">
        <v>221</v>
      </c>
    </row>
    <row r="6" spans="1:14" s="182" customFormat="1" ht="15" customHeight="1">
      <c r="A6" s="181"/>
      <c r="C6" s="561" t="s">
        <v>458</v>
      </c>
      <c r="D6" s="563"/>
      <c r="E6" s="562" t="s">
        <v>282</v>
      </c>
      <c r="F6" s="953"/>
      <c r="G6" s="953"/>
      <c r="H6" s="561" t="s">
        <v>282</v>
      </c>
    </row>
    <row r="7" spans="1:14" ht="15" customHeight="1">
      <c r="D7" s="183"/>
      <c r="E7" s="184"/>
      <c r="F7" s="184"/>
      <c r="G7" s="184"/>
      <c r="H7" s="184"/>
    </row>
    <row r="8" spans="1:14" ht="15" customHeight="1">
      <c r="C8" s="816" t="s">
        <v>457</v>
      </c>
      <c r="D8" s="183"/>
      <c r="E8" s="184"/>
      <c r="F8" s="184"/>
      <c r="G8" s="184"/>
      <c r="H8" s="187"/>
    </row>
    <row r="9" spans="1:14" ht="15" customHeight="1">
      <c r="C9" s="597" t="s">
        <v>812</v>
      </c>
      <c r="D9" s="183"/>
      <c r="E9" s="184"/>
      <c r="F9" s="184"/>
      <c r="G9" s="184"/>
      <c r="H9" s="187"/>
      <c r="N9" s="184"/>
    </row>
    <row r="10" spans="1:14" ht="15" customHeight="1">
      <c r="C10" s="597" t="s">
        <v>813</v>
      </c>
      <c r="D10" s="183"/>
      <c r="E10" s="184"/>
      <c r="F10" s="184"/>
      <c r="G10" s="184"/>
      <c r="H10" s="187"/>
      <c r="N10" s="184"/>
    </row>
    <row r="11" spans="1:14" ht="15" customHeight="1">
      <c r="C11" s="815" t="s">
        <v>76</v>
      </c>
      <c r="D11" s="183"/>
      <c r="E11" s="190"/>
      <c r="F11" s="190"/>
      <c r="G11" s="190"/>
      <c r="H11" s="190"/>
      <c r="N11" s="184"/>
    </row>
    <row r="12" spans="1:14" ht="15" customHeight="1">
      <c r="C12" s="814"/>
      <c r="D12" s="183"/>
      <c r="E12" s="184"/>
      <c r="F12" s="184"/>
      <c r="G12" s="184"/>
      <c r="H12" s="184"/>
      <c r="N12" s="184"/>
    </row>
    <row r="13" spans="1:14" ht="15" customHeight="1">
      <c r="C13" s="816" t="s">
        <v>533</v>
      </c>
      <c r="D13" s="183"/>
      <c r="E13" s="184"/>
      <c r="F13" s="184"/>
      <c r="G13" s="184"/>
      <c r="H13" s="184"/>
      <c r="N13" s="184"/>
    </row>
    <row r="14" spans="1:14" ht="15" customHeight="1">
      <c r="C14" s="597" t="s">
        <v>802</v>
      </c>
      <c r="D14" s="183"/>
      <c r="E14" s="184"/>
      <c r="F14" s="184"/>
      <c r="G14" s="184"/>
      <c r="H14" s="187"/>
      <c r="N14" s="184"/>
    </row>
    <row r="15" spans="1:14" ht="15" customHeight="1">
      <c r="C15" s="597" t="s">
        <v>803</v>
      </c>
      <c r="D15" s="183"/>
      <c r="E15" s="184"/>
      <c r="F15" s="184"/>
      <c r="G15" s="184"/>
      <c r="H15" s="187"/>
      <c r="N15" s="184"/>
    </row>
    <row r="16" spans="1:14" ht="15" customHeight="1">
      <c r="C16" s="597" t="s">
        <v>804</v>
      </c>
      <c r="D16" s="183"/>
      <c r="E16" s="184"/>
      <c r="F16" s="184"/>
      <c r="G16" s="184"/>
      <c r="H16" s="184"/>
      <c r="N16" s="184"/>
    </row>
    <row r="17" spans="3:14" ht="15" customHeight="1">
      <c r="C17" s="817" t="s">
        <v>944</v>
      </c>
      <c r="D17" s="183"/>
      <c r="E17" s="184"/>
      <c r="F17" s="184"/>
      <c r="G17" s="184"/>
      <c r="H17" s="187"/>
      <c r="N17" s="184"/>
    </row>
    <row r="18" spans="3:14" ht="15" customHeight="1">
      <c r="C18" s="817" t="s">
        <v>945</v>
      </c>
      <c r="D18" s="183"/>
      <c r="E18" s="184"/>
      <c r="F18" s="184"/>
      <c r="G18" s="184"/>
      <c r="H18" s="187"/>
      <c r="N18" s="184"/>
    </row>
    <row r="19" spans="3:14" ht="15" customHeight="1">
      <c r="C19" s="817" t="s">
        <v>946</v>
      </c>
      <c r="D19" s="183"/>
      <c r="E19" s="184"/>
      <c r="F19" s="184"/>
      <c r="G19" s="184"/>
      <c r="H19" s="187"/>
      <c r="N19" s="184"/>
    </row>
    <row r="20" spans="3:14" ht="15" customHeight="1" collapsed="1">
      <c r="C20" s="817" t="s">
        <v>947</v>
      </c>
      <c r="D20" s="183"/>
      <c r="E20" s="184"/>
      <c r="F20" s="184"/>
      <c r="G20" s="184"/>
      <c r="H20" s="187"/>
      <c r="N20" s="184"/>
    </row>
    <row r="21" spans="3:14" ht="15" customHeight="1" collapsed="1">
      <c r="C21" s="817" t="s">
        <v>941</v>
      </c>
      <c r="D21" s="183"/>
      <c r="E21" s="184"/>
      <c r="F21" s="184"/>
      <c r="G21" s="184"/>
      <c r="H21" s="187"/>
      <c r="N21" s="184"/>
    </row>
    <row r="22" spans="3:14" ht="15" customHeight="1">
      <c r="C22" s="597" t="s">
        <v>928</v>
      </c>
      <c r="D22" s="183"/>
      <c r="E22" s="184"/>
      <c r="F22" s="184"/>
      <c r="G22" s="184"/>
      <c r="H22" s="187"/>
      <c r="N22" s="184"/>
    </row>
    <row r="23" spans="3:14" ht="15" customHeight="1">
      <c r="C23" s="817" t="s">
        <v>926</v>
      </c>
      <c r="D23" s="183"/>
      <c r="E23" s="184"/>
      <c r="F23" s="184"/>
      <c r="G23" s="184"/>
      <c r="H23" s="187"/>
      <c r="N23" s="184"/>
    </row>
    <row r="24" spans="3:14" ht="15" customHeight="1">
      <c r="C24" s="817" t="s">
        <v>927</v>
      </c>
      <c r="D24" s="183"/>
      <c r="E24" s="184"/>
      <c r="F24" s="184"/>
      <c r="G24" s="184"/>
      <c r="H24" s="187"/>
      <c r="N24" s="184"/>
    </row>
    <row r="25" spans="3:14" ht="15" customHeight="1">
      <c r="C25" s="597" t="s">
        <v>930</v>
      </c>
      <c r="D25" s="183"/>
      <c r="E25" s="184"/>
      <c r="F25" s="184"/>
      <c r="G25" s="184"/>
      <c r="H25" s="187"/>
      <c r="N25" s="184"/>
    </row>
    <row r="26" spans="3:14" ht="15" customHeight="1">
      <c r="C26" s="817" t="s">
        <v>926</v>
      </c>
      <c r="D26" s="183"/>
      <c r="E26" s="184"/>
      <c r="F26" s="184"/>
      <c r="G26" s="184"/>
      <c r="H26" s="187"/>
      <c r="N26" s="184"/>
    </row>
    <row r="27" spans="3:14" ht="15" customHeight="1">
      <c r="C27" s="817" t="s">
        <v>927</v>
      </c>
      <c r="D27" s="183"/>
      <c r="E27" s="184"/>
      <c r="F27" s="184"/>
      <c r="G27" s="184"/>
      <c r="H27" s="187"/>
      <c r="N27" s="184"/>
    </row>
    <row r="28" spans="3:14" ht="15" customHeight="1" collapsed="1">
      <c r="C28" s="597" t="s">
        <v>929</v>
      </c>
      <c r="D28" s="183"/>
      <c r="E28" s="184"/>
      <c r="F28" s="184"/>
      <c r="G28" s="184"/>
      <c r="H28" s="187"/>
      <c r="N28" s="184"/>
    </row>
    <row r="29" spans="3:14" ht="15" customHeight="1" collapsed="1">
      <c r="C29" s="817" t="s">
        <v>926</v>
      </c>
      <c r="D29" s="183"/>
      <c r="E29" s="184"/>
      <c r="F29" s="184"/>
      <c r="G29" s="184"/>
      <c r="H29" s="187"/>
      <c r="N29" s="184"/>
    </row>
    <row r="30" spans="3:14" ht="15" customHeight="1" collapsed="1">
      <c r="C30" s="817" t="s">
        <v>927</v>
      </c>
      <c r="D30" s="183"/>
      <c r="E30" s="184"/>
      <c r="F30" s="184"/>
      <c r="G30" s="184"/>
      <c r="H30" s="187"/>
      <c r="N30" s="184"/>
    </row>
    <row r="31" spans="3:14" ht="15" customHeight="1" collapsed="1">
      <c r="C31" s="597" t="s">
        <v>805</v>
      </c>
      <c r="D31" s="183"/>
      <c r="E31" s="184"/>
      <c r="F31" s="184"/>
      <c r="G31" s="184"/>
      <c r="H31" s="187"/>
      <c r="N31" s="184"/>
    </row>
    <row r="32" spans="3:14" ht="15" customHeight="1">
      <c r="C32" s="815" t="s">
        <v>85</v>
      </c>
      <c r="E32" s="190"/>
      <c r="F32" s="190"/>
      <c r="G32" s="190"/>
      <c r="H32" s="190"/>
      <c r="N32" s="184"/>
    </row>
    <row r="33" spans="1:14" ht="15" customHeight="1">
      <c r="C33" s="814"/>
      <c r="E33" s="184"/>
      <c r="F33" s="184"/>
      <c r="G33" s="184"/>
      <c r="H33" s="184"/>
      <c r="N33" s="184"/>
    </row>
    <row r="34" spans="1:14" ht="15" customHeight="1">
      <c r="A34" s="92"/>
      <c r="C34" s="816" t="s">
        <v>483</v>
      </c>
      <c r="D34" s="183"/>
      <c r="E34" s="187"/>
      <c r="F34" s="187"/>
      <c r="G34" s="187"/>
      <c r="H34" s="184"/>
      <c r="N34" s="184"/>
    </row>
    <row r="35" spans="1:14" ht="15" customHeight="1">
      <c r="C35" s="597" t="s">
        <v>803</v>
      </c>
      <c r="E35" s="184"/>
      <c r="F35" s="184"/>
      <c r="G35" s="184"/>
      <c r="H35" s="187"/>
      <c r="N35" s="184"/>
    </row>
    <row r="36" spans="1:14" ht="15" customHeight="1">
      <c r="A36" s="92"/>
      <c r="C36" s="597" t="s">
        <v>804</v>
      </c>
      <c r="E36" s="184"/>
      <c r="F36" s="184"/>
      <c r="G36" s="184"/>
      <c r="H36" s="187"/>
      <c r="N36" s="184"/>
    </row>
    <row r="37" spans="1:14" ht="15" customHeight="1">
      <c r="C37" s="817" t="s">
        <v>86</v>
      </c>
      <c r="E37" s="184"/>
      <c r="F37" s="184"/>
      <c r="G37" s="184"/>
      <c r="H37" s="187"/>
      <c r="N37" s="184"/>
    </row>
    <row r="38" spans="1:14" ht="15" customHeight="1">
      <c r="C38" s="817" t="s">
        <v>80</v>
      </c>
      <c r="E38" s="184"/>
      <c r="F38" s="184"/>
      <c r="G38" s="184"/>
      <c r="H38" s="187"/>
      <c r="N38" s="184"/>
    </row>
    <row r="39" spans="1:14" ht="15" customHeight="1">
      <c r="C39" s="817" t="s">
        <v>88</v>
      </c>
      <c r="E39" s="184"/>
      <c r="F39" s="184"/>
      <c r="G39" s="184"/>
      <c r="H39" s="187"/>
      <c r="N39" s="184"/>
    </row>
    <row r="40" spans="1:14" ht="15" customHeight="1">
      <c r="C40" s="597" t="s">
        <v>929</v>
      </c>
      <c r="E40" s="184"/>
      <c r="F40" s="184"/>
      <c r="G40" s="184"/>
      <c r="H40" s="187"/>
      <c r="N40" s="184"/>
    </row>
    <row r="41" spans="1:14" ht="15" customHeight="1">
      <c r="A41" s="92"/>
      <c r="C41" s="814"/>
      <c r="E41" s="184"/>
      <c r="F41" s="184"/>
      <c r="G41" s="184"/>
      <c r="H41" s="184"/>
      <c r="N41" s="184"/>
    </row>
    <row r="42" spans="1:14" ht="15" customHeight="1">
      <c r="A42" s="92"/>
      <c r="C42" s="815" t="s">
        <v>89</v>
      </c>
      <c r="E42" s="190"/>
      <c r="F42" s="190"/>
      <c r="G42" s="190"/>
      <c r="H42" s="190"/>
      <c r="N42" s="184"/>
    </row>
    <row r="43" spans="1:14" ht="15" customHeight="1" thickBot="1">
      <c r="A43" s="92"/>
      <c r="C43" s="815" t="s">
        <v>90</v>
      </c>
      <c r="E43" s="192"/>
      <c r="F43" s="192"/>
      <c r="G43" s="192"/>
      <c r="H43" s="192"/>
      <c r="N43" s="184"/>
    </row>
    <row r="44" spans="1:14" ht="15" customHeight="1" thickTop="1">
      <c r="A44" s="92"/>
      <c r="C44" s="818" t="s">
        <v>906</v>
      </c>
      <c r="G44" s="176"/>
      <c r="H44" s="176"/>
      <c r="I44" s="176"/>
      <c r="J44" s="176"/>
      <c r="N44" s="184"/>
    </row>
    <row r="45" spans="1:14" ht="15" customHeight="1">
      <c r="A45" s="92"/>
      <c r="C45" s="818" t="s">
        <v>907</v>
      </c>
      <c r="G45" s="193"/>
      <c r="H45" s="185"/>
      <c r="K45" s="176"/>
      <c r="N45" s="184"/>
    </row>
    <row r="46" spans="1:14" ht="15" customHeight="1">
      <c r="A46" s="92"/>
      <c r="C46" s="840" t="s">
        <v>801</v>
      </c>
      <c r="I46" s="426" t="s">
        <v>280</v>
      </c>
      <c r="N46" s="184"/>
    </row>
    <row r="47" spans="1:14" ht="15" customHeight="1">
      <c r="C47" s="814"/>
      <c r="E47" s="178" t="s">
        <v>410</v>
      </c>
      <c r="F47" s="954" t="s">
        <v>91</v>
      </c>
      <c r="G47" s="952" t="s">
        <v>72</v>
      </c>
      <c r="H47" s="952" t="s">
        <v>373</v>
      </c>
      <c r="I47" s="179" t="s">
        <v>221</v>
      </c>
      <c r="N47" s="184"/>
    </row>
    <row r="48" spans="1:14" ht="15" customHeight="1">
      <c r="C48" s="820" t="s">
        <v>456</v>
      </c>
      <c r="D48" s="563"/>
      <c r="E48" s="562" t="s">
        <v>282</v>
      </c>
      <c r="F48" s="955"/>
      <c r="G48" s="953"/>
      <c r="H48" s="953"/>
      <c r="I48" s="561" t="s">
        <v>282</v>
      </c>
      <c r="N48" s="184"/>
    </row>
    <row r="49" spans="1:14" ht="15" customHeight="1">
      <c r="C49" s="814"/>
      <c r="D49" s="183"/>
      <c r="E49" s="195"/>
      <c r="F49" s="195"/>
      <c r="G49" s="195"/>
      <c r="H49" s="195"/>
      <c r="I49" s="195"/>
      <c r="N49" s="184"/>
    </row>
    <row r="50" spans="1:14" ht="15" customHeight="1">
      <c r="C50" s="816" t="s">
        <v>457</v>
      </c>
      <c r="D50" s="183"/>
      <c r="E50" s="191"/>
      <c r="F50" s="191"/>
      <c r="G50" s="191"/>
      <c r="H50" s="191"/>
      <c r="I50" s="191"/>
      <c r="N50" s="184"/>
    </row>
    <row r="51" spans="1:14" ht="15" customHeight="1">
      <c r="C51" s="597" t="s">
        <v>812</v>
      </c>
      <c r="D51" s="183"/>
      <c r="E51" s="191"/>
      <c r="F51" s="191"/>
      <c r="G51" s="191"/>
      <c r="H51" s="191"/>
      <c r="I51" s="191"/>
      <c r="N51" s="184"/>
    </row>
    <row r="52" spans="1:14" ht="15" customHeight="1">
      <c r="C52" s="597" t="s">
        <v>813</v>
      </c>
      <c r="D52" s="183"/>
      <c r="E52" s="191"/>
      <c r="F52" s="191"/>
      <c r="G52" s="191"/>
      <c r="H52" s="191"/>
      <c r="I52" s="191"/>
      <c r="N52" s="184"/>
    </row>
    <row r="53" spans="1:14" ht="15" customHeight="1">
      <c r="C53" s="815" t="s">
        <v>76</v>
      </c>
      <c r="E53" s="190"/>
      <c r="F53" s="190"/>
      <c r="G53" s="190"/>
      <c r="H53" s="190"/>
      <c r="I53" s="190"/>
      <c r="N53" s="184"/>
    </row>
    <row r="54" spans="1:14" ht="15" customHeight="1">
      <c r="C54" s="814"/>
      <c r="D54" s="183"/>
      <c r="E54" s="191"/>
      <c r="F54" s="191"/>
      <c r="G54" s="191"/>
      <c r="H54" s="191"/>
      <c r="I54" s="191"/>
      <c r="N54" s="184"/>
    </row>
    <row r="55" spans="1:14" ht="15" customHeight="1">
      <c r="C55" s="816" t="s">
        <v>533</v>
      </c>
      <c r="D55" s="183"/>
      <c r="E55" s="191"/>
      <c r="F55" s="191"/>
      <c r="G55" s="191"/>
      <c r="H55" s="191"/>
      <c r="I55" s="191"/>
      <c r="N55" s="184"/>
    </row>
    <row r="56" spans="1:14" ht="15" customHeight="1">
      <c r="B56" s="202"/>
      <c r="C56" s="597" t="s">
        <v>803</v>
      </c>
      <c r="E56" s="191"/>
      <c r="F56" s="191"/>
      <c r="G56" s="191"/>
      <c r="H56" s="191"/>
      <c r="I56" s="191"/>
      <c r="K56" s="187"/>
      <c r="N56" s="184"/>
    </row>
    <row r="57" spans="1:14" ht="15" customHeight="1">
      <c r="B57" s="202"/>
      <c r="C57" s="597" t="s">
        <v>804</v>
      </c>
      <c r="E57" s="191"/>
      <c r="F57" s="191"/>
      <c r="G57" s="191"/>
      <c r="H57" s="191"/>
      <c r="I57" s="191"/>
      <c r="N57" s="184"/>
    </row>
    <row r="58" spans="1:14" ht="15" customHeight="1">
      <c r="A58" s="196"/>
      <c r="B58" s="202"/>
      <c r="C58" s="817" t="s">
        <v>948</v>
      </c>
      <c r="D58" s="183"/>
      <c r="E58" s="191"/>
      <c r="F58" s="191"/>
      <c r="G58" s="191"/>
      <c r="H58" s="191"/>
      <c r="I58" s="191"/>
      <c r="K58" s="187"/>
      <c r="L58" s="203"/>
      <c r="N58" s="184"/>
    </row>
    <row r="59" spans="1:14" ht="15" customHeight="1">
      <c r="A59" s="196"/>
      <c r="B59" s="202"/>
      <c r="C59" s="817" t="s">
        <v>945</v>
      </c>
      <c r="D59" s="183"/>
      <c r="E59" s="191"/>
      <c r="F59" s="191"/>
      <c r="G59" s="191"/>
      <c r="H59" s="191"/>
      <c r="I59" s="191"/>
      <c r="K59" s="187"/>
      <c r="N59" s="184"/>
    </row>
    <row r="60" spans="1:14" ht="15" customHeight="1">
      <c r="A60" s="196"/>
      <c r="B60" s="202"/>
      <c r="C60" s="817" t="s">
        <v>946</v>
      </c>
      <c r="D60" s="183"/>
      <c r="E60" s="191"/>
      <c r="F60" s="191"/>
      <c r="G60" s="191"/>
      <c r="H60" s="191"/>
      <c r="I60" s="191"/>
      <c r="K60" s="187"/>
      <c r="N60" s="184"/>
    </row>
    <row r="61" spans="1:14" ht="15" customHeight="1" collapsed="1">
      <c r="A61" s="196"/>
      <c r="B61" s="202"/>
      <c r="C61" s="817" t="s">
        <v>947</v>
      </c>
      <c r="E61" s="191"/>
      <c r="F61" s="191"/>
      <c r="G61" s="191"/>
      <c r="H61" s="191"/>
      <c r="I61" s="191"/>
      <c r="K61" s="187"/>
      <c r="N61" s="184"/>
    </row>
    <row r="62" spans="1:14" ht="15" customHeight="1" collapsed="1">
      <c r="B62" s="202"/>
      <c r="C62" s="817" t="s">
        <v>941</v>
      </c>
      <c r="E62" s="191"/>
      <c r="F62" s="191"/>
      <c r="G62" s="191"/>
      <c r="H62" s="191"/>
      <c r="I62" s="191"/>
      <c r="K62" s="187"/>
      <c r="N62" s="184"/>
    </row>
    <row r="63" spans="1:14" ht="15" customHeight="1">
      <c r="B63" s="202"/>
      <c r="C63" s="597" t="s">
        <v>928</v>
      </c>
      <c r="E63" s="191"/>
      <c r="F63" s="191"/>
      <c r="G63" s="191"/>
      <c r="H63" s="191"/>
      <c r="I63" s="191"/>
      <c r="K63" s="187"/>
      <c r="N63" s="184"/>
    </row>
    <row r="64" spans="1:14" ht="15" customHeight="1">
      <c r="B64" s="202"/>
      <c r="C64" s="817" t="s">
        <v>926</v>
      </c>
      <c r="E64" s="191"/>
      <c r="F64" s="191"/>
      <c r="G64" s="191"/>
      <c r="H64" s="191"/>
      <c r="I64" s="191"/>
      <c r="K64" s="187"/>
      <c r="N64" s="184"/>
    </row>
    <row r="65" spans="1:14" ht="15" customHeight="1">
      <c r="B65" s="202"/>
      <c r="C65" s="817" t="s">
        <v>927</v>
      </c>
      <c r="E65" s="191"/>
      <c r="F65" s="191"/>
      <c r="G65" s="191"/>
      <c r="H65" s="191"/>
      <c r="I65" s="191"/>
      <c r="K65" s="187"/>
      <c r="N65" s="184"/>
    </row>
    <row r="66" spans="1:14" ht="15" customHeight="1">
      <c r="B66" s="202"/>
      <c r="C66" s="597" t="s">
        <v>930</v>
      </c>
      <c r="E66" s="191"/>
      <c r="F66" s="191"/>
      <c r="G66" s="191"/>
      <c r="H66" s="191"/>
      <c r="I66" s="191"/>
      <c r="K66" s="187"/>
      <c r="N66" s="184"/>
    </row>
    <row r="67" spans="1:14" ht="15" customHeight="1">
      <c r="B67" s="202"/>
      <c r="C67" s="817" t="s">
        <v>926</v>
      </c>
      <c r="E67" s="191"/>
      <c r="F67" s="191"/>
      <c r="G67" s="191"/>
      <c r="H67" s="191"/>
      <c r="I67" s="191"/>
      <c r="K67" s="187"/>
      <c r="N67" s="184"/>
    </row>
    <row r="68" spans="1:14" ht="15" customHeight="1">
      <c r="B68" s="202"/>
      <c r="C68" s="817" t="s">
        <v>927</v>
      </c>
      <c r="E68" s="191"/>
      <c r="F68" s="191"/>
      <c r="G68" s="191"/>
      <c r="H68" s="191"/>
      <c r="I68" s="191"/>
      <c r="K68" s="187"/>
      <c r="N68" s="184"/>
    </row>
    <row r="69" spans="1:14" ht="15" customHeight="1" collapsed="1">
      <c r="B69" s="202"/>
      <c r="C69" s="597" t="s">
        <v>929</v>
      </c>
      <c r="D69" s="183"/>
      <c r="E69" s="191"/>
      <c r="F69" s="191"/>
      <c r="G69" s="191"/>
      <c r="H69" s="191"/>
      <c r="I69" s="191"/>
      <c r="K69" s="187"/>
      <c r="N69" s="184"/>
    </row>
    <row r="70" spans="1:14" s="199" customFormat="1" ht="15" customHeight="1" collapsed="1">
      <c r="A70" s="174"/>
      <c r="B70" s="202"/>
      <c r="C70" s="817" t="s">
        <v>926</v>
      </c>
      <c r="D70" s="198"/>
      <c r="E70" s="191"/>
      <c r="F70" s="191"/>
      <c r="G70" s="191"/>
      <c r="H70" s="191"/>
      <c r="I70" s="191"/>
      <c r="J70" s="92"/>
      <c r="K70" s="187"/>
      <c r="N70" s="184"/>
    </row>
    <row r="71" spans="1:14" ht="15" customHeight="1" collapsed="1">
      <c r="B71" s="202"/>
      <c r="C71" s="817" t="s">
        <v>927</v>
      </c>
      <c r="E71" s="191"/>
      <c r="F71" s="191"/>
      <c r="G71" s="191"/>
      <c r="H71" s="191"/>
      <c r="I71" s="191"/>
      <c r="K71" s="187"/>
      <c r="N71" s="184"/>
    </row>
    <row r="72" spans="1:14" ht="15" customHeight="1" collapsed="1">
      <c r="A72" s="196"/>
      <c r="B72" s="202"/>
      <c r="C72" s="597" t="s">
        <v>805</v>
      </c>
      <c r="E72" s="191"/>
      <c r="F72" s="191"/>
      <c r="G72" s="191"/>
      <c r="H72" s="191"/>
      <c r="I72" s="191"/>
      <c r="K72" s="187"/>
      <c r="N72" s="184"/>
    </row>
    <row r="73" spans="1:14" ht="15" customHeight="1">
      <c r="C73" s="814"/>
      <c r="E73" s="200"/>
      <c r="F73" s="200"/>
      <c r="G73" s="200"/>
      <c r="H73" s="200"/>
      <c r="I73" s="200"/>
      <c r="N73" s="184"/>
    </row>
    <row r="74" spans="1:14" ht="15" customHeight="1">
      <c r="A74" s="92"/>
      <c r="C74" s="815" t="s">
        <v>85</v>
      </c>
      <c r="E74" s="190"/>
      <c r="F74" s="190"/>
      <c r="G74" s="190"/>
      <c r="H74" s="190"/>
      <c r="I74" s="190"/>
      <c r="K74" s="204"/>
      <c r="N74" s="184"/>
    </row>
    <row r="75" spans="1:14" ht="15" customHeight="1" thickBot="1">
      <c r="C75" s="815" t="s">
        <v>92</v>
      </c>
      <c r="E75" s="201"/>
      <c r="F75" s="201"/>
      <c r="G75" s="201"/>
      <c r="H75" s="201"/>
      <c r="I75" s="201"/>
      <c r="K75" s="205"/>
      <c r="N75" s="184"/>
    </row>
    <row r="76" spans="1:14" ht="15" customHeight="1" thickTop="1">
      <c r="C76" s="814"/>
      <c r="G76" s="176"/>
      <c r="H76" s="176"/>
      <c r="K76" s="205"/>
      <c r="N76" s="184"/>
    </row>
    <row r="77" spans="1:14" ht="15" customHeight="1">
      <c r="C77" s="818" t="s">
        <v>906</v>
      </c>
      <c r="G77" s="176"/>
      <c r="H77" s="176"/>
      <c r="K77" s="205"/>
      <c r="N77" s="184"/>
    </row>
    <row r="78" spans="1:14" ht="15" customHeight="1">
      <c r="A78" s="92"/>
      <c r="C78" s="818" t="s">
        <v>907</v>
      </c>
      <c r="D78" s="92"/>
      <c r="E78" s="92"/>
      <c r="F78" s="92"/>
      <c r="G78" s="92"/>
      <c r="H78" s="176"/>
    </row>
    <row r="79" spans="1:14" ht="15" customHeight="1">
      <c r="A79" s="92"/>
      <c r="C79" s="840" t="s">
        <v>801</v>
      </c>
      <c r="D79" s="92"/>
      <c r="E79" s="92"/>
      <c r="F79" s="92"/>
      <c r="G79" s="92"/>
      <c r="H79" s="92"/>
    </row>
    <row r="80" spans="1:14" ht="15" customHeight="1">
      <c r="A80" s="92"/>
      <c r="C80" s="966" t="str">
        <f>B2&amp;" (ACEITE)"</f>
        <v>Quadro N2-10-REN -  Ativos intangíveis_TEE (&lt;2022) (ACEITE)</v>
      </c>
      <c r="D80" s="967"/>
      <c r="E80" s="967"/>
      <c r="F80" s="967"/>
      <c r="G80" s="967"/>
      <c r="H80" s="967"/>
      <c r="I80" s="967"/>
      <c r="J80" s="967"/>
    </row>
    <row r="81" spans="1:11" ht="15" customHeight="1">
      <c r="A81" s="92"/>
      <c r="C81" s="177"/>
      <c r="F81" s="92"/>
      <c r="G81" s="92"/>
      <c r="H81" s="426" t="s">
        <v>280</v>
      </c>
      <c r="I81"/>
      <c r="J81"/>
      <c r="K81"/>
    </row>
    <row r="82" spans="1:11" ht="15" customHeight="1">
      <c r="A82" s="92"/>
      <c r="E82" s="178" t="s">
        <v>410</v>
      </c>
      <c r="F82" s="952" t="s">
        <v>72</v>
      </c>
      <c r="G82" s="952" t="s">
        <v>373</v>
      </c>
      <c r="H82" s="179" t="s">
        <v>221</v>
      </c>
      <c r="I82"/>
      <c r="J82"/>
      <c r="K82"/>
    </row>
    <row r="83" spans="1:11" ht="15" customHeight="1">
      <c r="A83" s="92"/>
      <c r="C83" s="561" t="s">
        <v>465</v>
      </c>
      <c r="D83" s="563"/>
      <c r="E83" s="562" t="s">
        <v>282</v>
      </c>
      <c r="F83" s="953"/>
      <c r="G83" s="953"/>
      <c r="H83" s="561" t="s">
        <v>282</v>
      </c>
      <c r="I83"/>
      <c r="J83"/>
      <c r="K83"/>
    </row>
    <row r="84" spans="1:11" ht="15" customHeight="1">
      <c r="A84" s="92"/>
      <c r="D84" s="183"/>
      <c r="E84" s="184"/>
      <c r="F84" s="184"/>
      <c r="G84" s="184"/>
      <c r="H84" s="184"/>
      <c r="I84"/>
      <c r="J84"/>
      <c r="K84"/>
    </row>
    <row r="85" spans="1:11" ht="15" customHeight="1">
      <c r="A85" s="92"/>
      <c r="C85" s="186" t="s">
        <v>464</v>
      </c>
      <c r="D85" s="183"/>
      <c r="E85" s="184"/>
      <c r="F85" s="184"/>
      <c r="G85" s="184"/>
      <c r="H85" s="187"/>
      <c r="I85"/>
      <c r="J85"/>
      <c r="K85"/>
    </row>
    <row r="86" spans="1:11" ht="15" customHeight="1">
      <c r="A86" s="92"/>
      <c r="C86" s="597" t="s">
        <v>812</v>
      </c>
      <c r="D86" s="183"/>
      <c r="E86" s="184"/>
      <c r="F86" s="184"/>
      <c r="G86" s="184"/>
      <c r="H86" s="187"/>
      <c r="I86"/>
      <c r="J86"/>
      <c r="K86"/>
    </row>
    <row r="87" spans="1:11" ht="15" customHeight="1">
      <c r="A87" s="92"/>
      <c r="C87" s="597" t="s">
        <v>813</v>
      </c>
      <c r="D87" s="183"/>
      <c r="E87" s="184"/>
      <c r="F87" s="184"/>
      <c r="G87" s="184"/>
      <c r="H87" s="187"/>
      <c r="I87" s="605"/>
      <c r="J87" s="605"/>
      <c r="K87" s="605"/>
    </row>
    <row r="88" spans="1:11" ht="15" customHeight="1">
      <c r="A88" s="92"/>
      <c r="C88" s="815" t="s">
        <v>76</v>
      </c>
      <c r="D88" s="183"/>
      <c r="E88" s="190"/>
      <c r="F88" s="190"/>
      <c r="G88" s="190"/>
      <c r="H88" s="190"/>
      <c r="I88"/>
      <c r="J88"/>
      <c r="K88"/>
    </row>
    <row r="89" spans="1:11" ht="15" customHeight="1">
      <c r="A89" s="92"/>
      <c r="C89" s="814"/>
      <c r="D89" s="183"/>
      <c r="E89" s="184"/>
      <c r="F89" s="184"/>
      <c r="G89" s="184"/>
      <c r="H89" s="184"/>
      <c r="I89"/>
      <c r="J89"/>
      <c r="K89"/>
    </row>
    <row r="90" spans="1:11" ht="15" customHeight="1">
      <c r="A90" s="92"/>
      <c r="C90" s="816" t="s">
        <v>534</v>
      </c>
      <c r="D90" s="183"/>
      <c r="E90" s="184"/>
      <c r="F90" s="184"/>
      <c r="G90" s="184"/>
      <c r="H90" s="184"/>
      <c r="I90"/>
      <c r="J90"/>
      <c r="K90"/>
    </row>
    <row r="91" spans="1:11" ht="15" customHeight="1">
      <c r="A91" s="92"/>
      <c r="C91" s="597" t="s">
        <v>802</v>
      </c>
      <c r="D91" s="183"/>
      <c r="E91" s="184"/>
      <c r="F91" s="184"/>
      <c r="G91" s="184"/>
      <c r="H91" s="187"/>
      <c r="I91"/>
      <c r="J91"/>
      <c r="K91"/>
    </row>
    <row r="92" spans="1:11" ht="15" customHeight="1">
      <c r="A92" s="92"/>
      <c r="C92" s="597" t="s">
        <v>803</v>
      </c>
      <c r="D92" s="183"/>
      <c r="E92" s="184"/>
      <c r="F92" s="184"/>
      <c r="G92" s="184"/>
      <c r="H92" s="187"/>
      <c r="I92"/>
      <c r="J92"/>
      <c r="K92"/>
    </row>
    <row r="93" spans="1:11" ht="15" customHeight="1">
      <c r="A93" s="92"/>
      <c r="C93" s="597" t="s">
        <v>804</v>
      </c>
      <c r="D93" s="183"/>
      <c r="E93" s="184"/>
      <c r="F93" s="184"/>
      <c r="G93" s="184"/>
      <c r="H93" s="184"/>
      <c r="I93"/>
      <c r="J93"/>
      <c r="K93"/>
    </row>
    <row r="94" spans="1:11" ht="15" customHeight="1">
      <c r="A94" s="92"/>
      <c r="C94" s="817" t="s">
        <v>948</v>
      </c>
      <c r="D94" s="183"/>
      <c r="E94" s="184"/>
      <c r="F94" s="184"/>
      <c r="G94" s="184"/>
      <c r="H94" s="187"/>
      <c r="I94"/>
      <c r="J94"/>
      <c r="K94"/>
    </row>
    <row r="95" spans="1:11" ht="15" customHeight="1">
      <c r="A95" s="92"/>
      <c r="C95" s="817" t="s">
        <v>945</v>
      </c>
      <c r="D95" s="183"/>
      <c r="E95" s="184"/>
      <c r="F95" s="184"/>
      <c r="G95" s="184"/>
      <c r="H95" s="187"/>
      <c r="I95"/>
      <c r="J95"/>
      <c r="K95"/>
    </row>
    <row r="96" spans="1:11" ht="15" customHeight="1">
      <c r="A96" s="92"/>
      <c r="C96" s="817" t="s">
        <v>946</v>
      </c>
      <c r="D96" s="183"/>
      <c r="E96" s="184"/>
      <c r="F96" s="184"/>
      <c r="G96" s="184"/>
      <c r="H96" s="187"/>
      <c r="I96"/>
      <c r="J96"/>
      <c r="K96"/>
    </row>
    <row r="97" spans="1:11" ht="15" customHeight="1">
      <c r="A97" s="92"/>
      <c r="C97" s="817" t="s">
        <v>947</v>
      </c>
      <c r="D97" s="183"/>
      <c r="E97" s="184"/>
      <c r="F97" s="184"/>
      <c r="G97" s="184"/>
      <c r="H97" s="187"/>
      <c r="I97"/>
      <c r="J97"/>
      <c r="K97"/>
    </row>
    <row r="98" spans="1:11" ht="15" customHeight="1">
      <c r="A98" s="92"/>
      <c r="C98" s="817" t="s">
        <v>941</v>
      </c>
      <c r="D98" s="183"/>
      <c r="E98" s="184"/>
      <c r="F98" s="184"/>
      <c r="G98" s="184"/>
      <c r="H98" s="187"/>
      <c r="I98"/>
      <c r="J98"/>
      <c r="K98"/>
    </row>
    <row r="99" spans="1:11" ht="15" customHeight="1">
      <c r="A99" s="92"/>
      <c r="C99" s="597" t="s">
        <v>928</v>
      </c>
      <c r="D99" s="183"/>
      <c r="E99" s="184"/>
      <c r="F99" s="184"/>
      <c r="G99" s="184"/>
      <c r="H99" s="187"/>
      <c r="I99" s="605"/>
      <c r="J99" s="605"/>
      <c r="K99" s="605"/>
    </row>
    <row r="100" spans="1:11" ht="15" customHeight="1">
      <c r="A100" s="92"/>
      <c r="C100" s="817" t="s">
        <v>926</v>
      </c>
      <c r="D100" s="183"/>
      <c r="E100" s="184"/>
      <c r="F100" s="184"/>
      <c r="G100" s="184"/>
      <c r="H100" s="187"/>
      <c r="I100" s="605"/>
      <c r="J100" s="605"/>
      <c r="K100" s="605"/>
    </row>
    <row r="101" spans="1:11" ht="15" customHeight="1">
      <c r="A101" s="92"/>
      <c r="C101" s="817" t="s">
        <v>927</v>
      </c>
      <c r="D101" s="183"/>
      <c r="E101" s="184"/>
      <c r="F101" s="184"/>
      <c r="G101" s="184"/>
      <c r="H101" s="187"/>
      <c r="I101" s="605"/>
      <c r="J101" s="605"/>
      <c r="K101" s="605"/>
    </row>
    <row r="102" spans="1:11" ht="15" customHeight="1">
      <c r="A102" s="92"/>
      <c r="C102" s="597" t="s">
        <v>930</v>
      </c>
      <c r="D102" s="183"/>
      <c r="E102" s="184"/>
      <c r="F102" s="184"/>
      <c r="G102" s="184"/>
      <c r="H102" s="187"/>
      <c r="I102" s="605"/>
      <c r="J102" s="605"/>
      <c r="K102" s="605"/>
    </row>
    <row r="103" spans="1:11" ht="15" customHeight="1">
      <c r="A103" s="92"/>
      <c r="C103" s="817" t="s">
        <v>926</v>
      </c>
      <c r="D103" s="183"/>
      <c r="E103" s="184"/>
      <c r="F103" s="184"/>
      <c r="G103" s="184"/>
      <c r="H103" s="187"/>
      <c r="I103" s="605"/>
      <c r="J103" s="605"/>
      <c r="K103" s="605"/>
    </row>
    <row r="104" spans="1:11" ht="15" customHeight="1">
      <c r="A104" s="92"/>
      <c r="C104" s="817" t="s">
        <v>927</v>
      </c>
      <c r="D104" s="183"/>
      <c r="E104" s="184"/>
      <c r="F104" s="184"/>
      <c r="G104" s="184"/>
      <c r="H104" s="187"/>
      <c r="I104" s="605"/>
      <c r="J104" s="605"/>
      <c r="K104" s="605"/>
    </row>
    <row r="105" spans="1:11" ht="15" customHeight="1">
      <c r="A105" s="92"/>
      <c r="C105" s="597" t="s">
        <v>929</v>
      </c>
      <c r="D105" s="183"/>
      <c r="E105" s="184"/>
      <c r="F105" s="184"/>
      <c r="G105" s="184"/>
      <c r="H105" s="187"/>
      <c r="I105"/>
      <c r="J105"/>
      <c r="K105"/>
    </row>
    <row r="106" spans="1:11" ht="15" customHeight="1">
      <c r="A106" s="92"/>
      <c r="C106" s="817" t="s">
        <v>926</v>
      </c>
      <c r="D106" s="183"/>
      <c r="E106" s="184"/>
      <c r="F106" s="184"/>
      <c r="G106" s="184"/>
      <c r="H106" s="187"/>
      <c r="I106"/>
      <c r="J106"/>
      <c r="K106"/>
    </row>
    <row r="107" spans="1:11" ht="15" customHeight="1">
      <c r="A107" s="92"/>
      <c r="C107" s="817" t="s">
        <v>927</v>
      </c>
      <c r="D107" s="183"/>
      <c r="E107" s="184"/>
      <c r="F107" s="184"/>
      <c r="G107" s="184"/>
      <c r="H107" s="187"/>
      <c r="I107"/>
      <c r="J107"/>
      <c r="K107"/>
    </row>
    <row r="108" spans="1:11" ht="15" customHeight="1">
      <c r="A108" s="92"/>
      <c r="C108" s="597" t="s">
        <v>814</v>
      </c>
      <c r="D108" s="183"/>
      <c r="E108" s="184"/>
      <c r="F108" s="184"/>
      <c r="G108" s="184"/>
      <c r="H108" s="187"/>
      <c r="I108"/>
      <c r="J108"/>
      <c r="K108"/>
    </row>
    <row r="109" spans="1:11" ht="15" customHeight="1">
      <c r="A109" s="92"/>
      <c r="C109" s="815" t="s">
        <v>85</v>
      </c>
      <c r="E109" s="190"/>
      <c r="F109" s="190"/>
      <c r="G109" s="190"/>
      <c r="H109" s="190"/>
      <c r="I109"/>
      <c r="J109"/>
      <c r="K109"/>
    </row>
    <row r="110" spans="1:11" ht="15" customHeight="1">
      <c r="A110" s="92"/>
      <c r="C110" s="814"/>
      <c r="E110" s="184"/>
      <c r="F110" s="184"/>
      <c r="G110" s="184"/>
      <c r="H110" s="184"/>
      <c r="I110"/>
      <c r="J110"/>
      <c r="K110"/>
    </row>
    <row r="111" spans="1:11" ht="15" customHeight="1">
      <c r="A111" s="92"/>
      <c r="C111" s="816" t="s">
        <v>484</v>
      </c>
      <c r="D111" s="183"/>
      <c r="E111" s="187"/>
      <c r="F111" s="187"/>
      <c r="G111" s="187"/>
      <c r="H111" s="184"/>
      <c r="I111"/>
      <c r="J111"/>
      <c r="K111"/>
    </row>
    <row r="112" spans="1:11" ht="15" customHeight="1">
      <c r="A112" s="92"/>
      <c r="C112" s="597" t="s">
        <v>803</v>
      </c>
      <c r="E112" s="184"/>
      <c r="F112" s="184"/>
      <c r="G112" s="184"/>
      <c r="H112" s="187"/>
      <c r="I112"/>
      <c r="J112"/>
      <c r="K112"/>
    </row>
    <row r="113" spans="1:11" ht="15" customHeight="1">
      <c r="A113" s="92"/>
      <c r="C113" s="597" t="s">
        <v>804</v>
      </c>
      <c r="E113" s="184"/>
      <c r="F113" s="184"/>
      <c r="G113" s="184"/>
      <c r="H113" s="187"/>
      <c r="I113"/>
      <c r="J113"/>
      <c r="K113"/>
    </row>
    <row r="114" spans="1:11" ht="15" customHeight="1">
      <c r="A114" s="92"/>
      <c r="C114" s="817" t="s">
        <v>86</v>
      </c>
      <c r="E114" s="184"/>
      <c r="F114" s="184"/>
      <c r="G114" s="184"/>
      <c r="H114" s="187"/>
      <c r="I114"/>
      <c r="J114"/>
      <c r="K114"/>
    </row>
    <row r="115" spans="1:11" ht="15" customHeight="1">
      <c r="A115" s="92"/>
      <c r="C115" s="817" t="s">
        <v>80</v>
      </c>
      <c r="E115" s="184"/>
      <c r="F115" s="184"/>
      <c r="G115" s="184"/>
      <c r="H115" s="187"/>
      <c r="I115"/>
      <c r="J115"/>
      <c r="K115"/>
    </row>
    <row r="116" spans="1:11" ht="15" customHeight="1">
      <c r="A116" s="92"/>
      <c r="C116" s="817" t="s">
        <v>88</v>
      </c>
      <c r="E116" s="184"/>
      <c r="F116" s="184"/>
      <c r="G116" s="184"/>
      <c r="H116" s="187"/>
      <c r="I116"/>
      <c r="J116"/>
      <c r="K116"/>
    </row>
    <row r="117" spans="1:11" ht="15" customHeight="1">
      <c r="C117" s="597" t="s">
        <v>929</v>
      </c>
      <c r="E117" s="184"/>
      <c r="F117" s="184"/>
      <c r="G117" s="184"/>
      <c r="H117" s="187"/>
      <c r="I117"/>
      <c r="J117"/>
      <c r="K117"/>
    </row>
    <row r="118" spans="1:11" ht="15" customHeight="1">
      <c r="A118" s="92"/>
      <c r="C118" s="814"/>
      <c r="E118" s="184"/>
      <c r="F118" s="184"/>
      <c r="G118" s="184"/>
      <c r="H118" s="184"/>
      <c r="I118"/>
      <c r="J118"/>
      <c r="K118"/>
    </row>
    <row r="119" spans="1:11" ht="15" customHeight="1">
      <c r="A119" s="92"/>
      <c r="C119" s="815" t="s">
        <v>89</v>
      </c>
      <c r="E119" s="190"/>
      <c r="F119" s="190"/>
      <c r="G119" s="190"/>
      <c r="H119" s="190"/>
      <c r="I119"/>
      <c r="J119"/>
      <c r="K119"/>
    </row>
    <row r="120" spans="1:11" ht="15" customHeight="1" thickBot="1">
      <c r="A120" s="92"/>
      <c r="C120" s="815" t="s">
        <v>90</v>
      </c>
      <c r="E120" s="192"/>
      <c r="F120" s="192"/>
      <c r="G120" s="192"/>
      <c r="H120" s="192"/>
      <c r="I120"/>
      <c r="J120"/>
      <c r="K120"/>
    </row>
    <row r="121" spans="1:11" ht="15" customHeight="1" thickTop="1">
      <c r="A121" s="92"/>
      <c r="C121" s="818" t="s">
        <v>906</v>
      </c>
      <c r="G121" s="176"/>
      <c r="H121" s="176"/>
      <c r="I121" s="176"/>
      <c r="J121" s="176"/>
    </row>
    <row r="122" spans="1:11" ht="15" customHeight="1">
      <c r="A122" s="92"/>
      <c r="C122" s="818" t="s">
        <v>907</v>
      </c>
      <c r="G122" s="193"/>
      <c r="H122" s="185"/>
    </row>
    <row r="123" spans="1:11" ht="15" customHeight="1">
      <c r="A123" s="92"/>
      <c r="C123" s="840" t="s">
        <v>801</v>
      </c>
      <c r="I123" s="426" t="s">
        <v>280</v>
      </c>
    </row>
    <row r="124" spans="1:11" ht="15" customHeight="1">
      <c r="A124" s="92"/>
      <c r="C124" s="814"/>
      <c r="E124" s="178" t="s">
        <v>410</v>
      </c>
      <c r="F124" s="954" t="s">
        <v>91</v>
      </c>
      <c r="G124" s="952" t="s">
        <v>72</v>
      </c>
      <c r="H124" s="952" t="s">
        <v>373</v>
      </c>
      <c r="I124" s="179" t="s">
        <v>221</v>
      </c>
    </row>
    <row r="125" spans="1:11" ht="15" customHeight="1">
      <c r="A125" s="92"/>
      <c r="C125" s="820" t="s">
        <v>466</v>
      </c>
      <c r="D125" s="563"/>
      <c r="E125" s="562" t="s">
        <v>282</v>
      </c>
      <c r="F125" s="955"/>
      <c r="G125" s="953"/>
      <c r="H125" s="953"/>
      <c r="I125" s="561" t="s">
        <v>282</v>
      </c>
    </row>
    <row r="126" spans="1:11" ht="15" customHeight="1">
      <c r="A126" s="92"/>
      <c r="C126" s="814"/>
      <c r="D126" s="183"/>
      <c r="E126" s="195"/>
      <c r="F126" s="195"/>
      <c r="G126" s="195"/>
      <c r="H126" s="195"/>
      <c r="I126" s="195"/>
    </row>
    <row r="127" spans="1:11" ht="15" customHeight="1">
      <c r="A127" s="92"/>
      <c r="C127" s="816" t="s">
        <v>464</v>
      </c>
      <c r="D127" s="183"/>
      <c r="E127" s="191"/>
      <c r="F127" s="191"/>
      <c r="G127" s="191"/>
      <c r="H127" s="191"/>
      <c r="I127" s="191"/>
    </row>
    <row r="128" spans="1:11" ht="15" customHeight="1">
      <c r="A128" s="92"/>
      <c r="C128" s="597" t="s">
        <v>812</v>
      </c>
      <c r="D128" s="183"/>
      <c r="E128" s="191"/>
      <c r="F128" s="191"/>
      <c r="G128" s="191"/>
      <c r="H128" s="191"/>
      <c r="I128" s="191"/>
    </row>
    <row r="129" spans="1:9" ht="15" customHeight="1">
      <c r="A129" s="92"/>
      <c r="C129" s="597" t="s">
        <v>813</v>
      </c>
      <c r="D129" s="183"/>
      <c r="E129" s="191"/>
      <c r="F129" s="191"/>
      <c r="G129" s="191"/>
      <c r="H129" s="191"/>
      <c r="I129" s="191"/>
    </row>
    <row r="130" spans="1:9" ht="15" customHeight="1">
      <c r="A130" s="92"/>
      <c r="C130" s="815" t="s">
        <v>76</v>
      </c>
      <c r="E130" s="190"/>
      <c r="F130" s="190"/>
      <c r="G130" s="190"/>
      <c r="H130" s="190"/>
      <c r="I130" s="190"/>
    </row>
    <row r="131" spans="1:9" ht="15" customHeight="1">
      <c r="A131" s="92"/>
      <c r="C131" s="814"/>
      <c r="D131" s="183"/>
      <c r="E131" s="191"/>
      <c r="F131" s="191"/>
      <c r="G131" s="191"/>
      <c r="H131" s="191"/>
      <c r="I131" s="191"/>
    </row>
    <row r="132" spans="1:9" ht="15" customHeight="1">
      <c r="A132" s="92"/>
      <c r="C132" s="816" t="s">
        <v>534</v>
      </c>
      <c r="D132" s="183"/>
      <c r="E132" s="191"/>
      <c r="F132" s="191"/>
      <c r="G132" s="191"/>
      <c r="H132" s="191"/>
      <c r="I132" s="191"/>
    </row>
    <row r="133" spans="1:9" ht="15" customHeight="1">
      <c r="A133" s="92"/>
      <c r="C133" s="597" t="s">
        <v>803</v>
      </c>
      <c r="E133" s="191"/>
      <c r="F133" s="191"/>
      <c r="G133" s="191"/>
      <c r="H133" s="191"/>
      <c r="I133" s="191"/>
    </row>
    <row r="134" spans="1:9" ht="15" customHeight="1">
      <c r="A134" s="92"/>
      <c r="C134" s="597" t="s">
        <v>804</v>
      </c>
      <c r="E134" s="191"/>
      <c r="F134" s="191"/>
      <c r="G134" s="191"/>
      <c r="H134" s="191"/>
      <c r="I134" s="191"/>
    </row>
    <row r="135" spans="1:9" ht="15" customHeight="1">
      <c r="A135" s="92"/>
      <c r="C135" s="817" t="s">
        <v>948</v>
      </c>
      <c r="D135" s="183"/>
      <c r="E135" s="191"/>
      <c r="F135" s="191"/>
      <c r="G135" s="191"/>
      <c r="H135" s="191"/>
      <c r="I135" s="191"/>
    </row>
    <row r="136" spans="1:9" ht="15" customHeight="1">
      <c r="A136" s="92"/>
      <c r="C136" s="817" t="s">
        <v>945</v>
      </c>
      <c r="D136" s="183"/>
      <c r="E136" s="191"/>
      <c r="F136" s="191"/>
      <c r="G136" s="191"/>
      <c r="H136" s="191"/>
      <c r="I136" s="191"/>
    </row>
    <row r="137" spans="1:9" ht="15" customHeight="1">
      <c r="A137" s="92"/>
      <c r="C137" s="817" t="s">
        <v>946</v>
      </c>
      <c r="D137" s="183"/>
      <c r="E137" s="191"/>
      <c r="F137" s="191"/>
      <c r="G137" s="191"/>
      <c r="H137" s="191"/>
      <c r="I137" s="191"/>
    </row>
    <row r="138" spans="1:9" ht="15" customHeight="1">
      <c r="A138" s="92"/>
      <c r="C138" s="817" t="s">
        <v>947</v>
      </c>
      <c r="E138" s="191"/>
      <c r="F138" s="191"/>
      <c r="G138" s="191"/>
      <c r="H138" s="191"/>
      <c r="I138" s="191"/>
    </row>
    <row r="139" spans="1:9" ht="15" customHeight="1">
      <c r="A139" s="92"/>
      <c r="C139" s="817" t="s">
        <v>941</v>
      </c>
      <c r="E139" s="191"/>
      <c r="F139" s="191"/>
      <c r="G139" s="191"/>
      <c r="H139" s="191"/>
      <c r="I139" s="191"/>
    </row>
    <row r="140" spans="1:9" ht="15" customHeight="1">
      <c r="A140" s="92"/>
      <c r="C140" s="597" t="s">
        <v>928</v>
      </c>
      <c r="E140" s="191"/>
      <c r="F140" s="191"/>
      <c r="G140" s="191"/>
      <c r="H140" s="191"/>
      <c r="I140" s="191"/>
    </row>
    <row r="141" spans="1:9" ht="15" customHeight="1">
      <c r="A141" s="92"/>
      <c r="C141" s="817" t="s">
        <v>926</v>
      </c>
      <c r="E141" s="191"/>
      <c r="F141" s="191"/>
      <c r="G141" s="191"/>
      <c r="H141" s="191"/>
      <c r="I141" s="191"/>
    </row>
    <row r="142" spans="1:9" ht="15" customHeight="1">
      <c r="A142" s="92"/>
      <c r="C142" s="817" t="s">
        <v>927</v>
      </c>
      <c r="E142" s="191"/>
      <c r="F142" s="191"/>
      <c r="G142" s="191"/>
      <c r="H142" s="191"/>
      <c r="I142" s="191"/>
    </row>
    <row r="143" spans="1:9" ht="15" customHeight="1">
      <c r="A143" s="92"/>
      <c r="C143" s="597" t="s">
        <v>930</v>
      </c>
      <c r="E143" s="191"/>
      <c r="F143" s="191"/>
      <c r="G143" s="191"/>
      <c r="H143" s="191"/>
      <c r="I143" s="191"/>
    </row>
    <row r="144" spans="1:9" ht="15" customHeight="1">
      <c r="A144" s="92"/>
      <c r="C144" s="817" t="s">
        <v>926</v>
      </c>
      <c r="E144" s="191"/>
      <c r="F144" s="191"/>
      <c r="G144" s="191"/>
      <c r="H144" s="191"/>
      <c r="I144" s="191"/>
    </row>
    <row r="145" spans="1:14" ht="15" customHeight="1">
      <c r="A145" s="92"/>
      <c r="C145" s="817" t="s">
        <v>927</v>
      </c>
      <c r="E145" s="191"/>
      <c r="F145" s="191"/>
      <c r="G145" s="191"/>
      <c r="H145" s="191"/>
      <c r="I145" s="191"/>
    </row>
    <row r="146" spans="1:14" ht="15" customHeight="1">
      <c r="A146" s="92"/>
      <c r="C146" s="597" t="s">
        <v>929</v>
      </c>
      <c r="D146" s="183"/>
      <c r="E146" s="191"/>
      <c r="F146" s="191"/>
      <c r="G146" s="191"/>
      <c r="H146" s="191"/>
      <c r="I146" s="191"/>
    </row>
    <row r="147" spans="1:14" ht="15" customHeight="1">
      <c r="A147" s="92"/>
      <c r="C147" s="817" t="s">
        <v>926</v>
      </c>
      <c r="D147" s="198"/>
      <c r="E147" s="191"/>
      <c r="F147" s="191"/>
      <c r="G147" s="191"/>
      <c r="H147" s="191"/>
      <c r="I147" s="191"/>
    </row>
    <row r="148" spans="1:14" ht="15" customHeight="1">
      <c r="A148" s="92"/>
      <c r="C148" s="817" t="s">
        <v>927</v>
      </c>
      <c r="E148" s="191"/>
      <c r="F148" s="191"/>
      <c r="G148" s="191"/>
      <c r="H148" s="191"/>
      <c r="I148" s="191"/>
    </row>
    <row r="149" spans="1:14" ht="15" customHeight="1">
      <c r="A149" s="92"/>
      <c r="C149" s="597" t="s">
        <v>814</v>
      </c>
      <c r="E149" s="191"/>
      <c r="F149" s="191"/>
      <c r="G149" s="191"/>
      <c r="H149" s="191"/>
      <c r="I149" s="191"/>
    </row>
    <row r="150" spans="1:14" ht="15" customHeight="1">
      <c r="A150" s="92"/>
      <c r="C150" s="814"/>
      <c r="E150" s="200"/>
      <c r="F150" s="200"/>
      <c r="G150" s="200"/>
      <c r="H150" s="200"/>
      <c r="I150" s="200"/>
    </row>
    <row r="151" spans="1:14" ht="15" customHeight="1">
      <c r="A151" s="92"/>
      <c r="C151" s="815" t="s">
        <v>85</v>
      </c>
      <c r="E151" s="190"/>
      <c r="F151" s="190"/>
      <c r="G151" s="190"/>
      <c r="H151" s="190"/>
      <c r="I151" s="190"/>
    </row>
    <row r="152" spans="1:14" ht="15" customHeight="1" thickBot="1">
      <c r="A152" s="92"/>
      <c r="C152" s="815" t="s">
        <v>92</v>
      </c>
      <c r="E152" s="201"/>
      <c r="F152" s="201"/>
      <c r="G152" s="201"/>
      <c r="H152" s="201"/>
      <c r="I152" s="201"/>
    </row>
    <row r="153" spans="1:14" ht="15" customHeight="1" thickTop="1">
      <c r="C153" s="814"/>
      <c r="G153" s="176"/>
      <c r="H153" s="176"/>
      <c r="K153" s="205"/>
      <c r="N153" s="184"/>
    </row>
    <row r="154" spans="1:14" ht="15" customHeight="1">
      <c r="C154" s="818" t="s">
        <v>906</v>
      </c>
      <c r="G154" s="176"/>
      <c r="H154" s="176"/>
      <c r="K154" s="205"/>
      <c r="N154" s="184"/>
    </row>
    <row r="155" spans="1:14" ht="15" customHeight="1">
      <c r="A155" s="92"/>
      <c r="C155" s="818" t="s">
        <v>907</v>
      </c>
      <c r="D155" s="92"/>
      <c r="E155" s="92"/>
      <c r="F155" s="92"/>
      <c r="G155" s="92"/>
      <c r="H155" s="176"/>
    </row>
    <row r="156" spans="1:14" ht="15" customHeight="1">
      <c r="A156" s="92"/>
      <c r="C156" s="840" t="s">
        <v>801</v>
      </c>
      <c r="D156" s="92"/>
      <c r="E156" s="92"/>
      <c r="F156" s="92"/>
      <c r="G156" s="92"/>
      <c r="H156" s="92"/>
    </row>
    <row r="157" spans="1:14" ht="15" customHeight="1">
      <c r="A157" s="92"/>
      <c r="C157" s="966" t="str">
        <f>B2&amp;" (NÃO ACEITE)"</f>
        <v>Quadro N2-10-REN -  Ativos intangíveis_TEE (&lt;2022) (NÃO ACEITE)</v>
      </c>
      <c r="D157" s="967"/>
      <c r="E157" s="967"/>
      <c r="F157" s="967"/>
      <c r="G157" s="967"/>
      <c r="H157" s="967"/>
      <c r="I157" s="967"/>
      <c r="J157" s="967"/>
    </row>
    <row r="158" spans="1:14" ht="15" customHeight="1">
      <c r="A158" s="92"/>
      <c r="C158" s="177"/>
      <c r="F158" s="92"/>
      <c r="G158" s="92"/>
      <c r="H158" s="426" t="s">
        <v>280</v>
      </c>
    </row>
    <row r="159" spans="1:14" ht="15" customHeight="1">
      <c r="A159" s="92"/>
      <c r="E159" s="178" t="s">
        <v>410</v>
      </c>
      <c r="F159" s="952" t="s">
        <v>72</v>
      </c>
      <c r="G159" s="952" t="s">
        <v>373</v>
      </c>
      <c r="H159" s="179" t="s">
        <v>221</v>
      </c>
    </row>
    <row r="160" spans="1:14" ht="15" customHeight="1">
      <c r="A160" s="92"/>
      <c r="C160" s="561" t="s">
        <v>460</v>
      </c>
      <c r="D160" s="563"/>
      <c r="E160" s="562" t="s">
        <v>282</v>
      </c>
      <c r="F160" s="953"/>
      <c r="G160" s="953"/>
      <c r="H160" s="561" t="s">
        <v>282</v>
      </c>
    </row>
    <row r="161" spans="1:8" ht="15" customHeight="1">
      <c r="A161" s="92"/>
      <c r="D161" s="183"/>
      <c r="E161" s="184"/>
      <c r="F161" s="184"/>
      <c r="G161" s="184"/>
      <c r="H161" s="184"/>
    </row>
    <row r="162" spans="1:8" ht="15" customHeight="1">
      <c r="A162" s="92"/>
      <c r="C162" s="186" t="s">
        <v>461</v>
      </c>
      <c r="D162" s="183"/>
      <c r="E162" s="184"/>
      <c r="F162" s="184"/>
      <c r="G162" s="184"/>
      <c r="H162" s="187"/>
    </row>
    <row r="163" spans="1:8" ht="15" customHeight="1">
      <c r="A163" s="92"/>
      <c r="C163" s="597" t="s">
        <v>812</v>
      </c>
      <c r="D163" s="183"/>
      <c r="E163" s="184"/>
      <c r="F163" s="184"/>
      <c r="G163" s="184"/>
      <c r="H163" s="187"/>
    </row>
    <row r="164" spans="1:8" ht="15" customHeight="1">
      <c r="A164" s="92"/>
      <c r="C164" s="597" t="s">
        <v>813</v>
      </c>
      <c r="D164" s="183"/>
      <c r="E164" s="184"/>
      <c r="F164" s="184"/>
      <c r="G164" s="184"/>
      <c r="H164" s="187"/>
    </row>
    <row r="165" spans="1:8" ht="15" customHeight="1">
      <c r="A165" s="92"/>
      <c r="C165" s="815" t="s">
        <v>76</v>
      </c>
      <c r="D165" s="183"/>
      <c r="E165" s="190"/>
      <c r="F165" s="190"/>
      <c r="G165" s="190"/>
      <c r="H165" s="190"/>
    </row>
    <row r="166" spans="1:8" ht="15" customHeight="1">
      <c r="A166" s="92"/>
      <c r="C166" s="814"/>
      <c r="D166" s="183"/>
      <c r="E166" s="184"/>
      <c r="F166" s="184"/>
      <c r="G166" s="184"/>
      <c r="H166" s="184"/>
    </row>
    <row r="167" spans="1:8" ht="15" customHeight="1">
      <c r="A167" s="92"/>
      <c r="C167" s="816" t="s">
        <v>535</v>
      </c>
      <c r="D167" s="183"/>
      <c r="E167" s="184"/>
      <c r="F167" s="184"/>
      <c r="G167" s="184"/>
      <c r="H167" s="184"/>
    </row>
    <row r="168" spans="1:8" ht="15" customHeight="1">
      <c r="A168" s="92"/>
      <c r="C168" s="188" t="s">
        <v>802</v>
      </c>
      <c r="D168" s="183"/>
      <c r="E168" s="184"/>
      <c r="F168" s="184"/>
      <c r="G168" s="184"/>
      <c r="H168" s="187"/>
    </row>
    <row r="169" spans="1:8" ht="15" customHeight="1">
      <c r="A169" s="92"/>
      <c r="C169" s="188" t="s">
        <v>803</v>
      </c>
      <c r="D169" s="183"/>
      <c r="E169" s="184"/>
      <c r="F169" s="184"/>
      <c r="G169" s="184"/>
      <c r="H169" s="187"/>
    </row>
    <row r="170" spans="1:8" ht="15" customHeight="1">
      <c r="A170" s="92"/>
      <c r="C170" s="188" t="s">
        <v>804</v>
      </c>
      <c r="D170" s="183"/>
      <c r="E170" s="184"/>
      <c r="F170" s="184"/>
      <c r="G170" s="184"/>
      <c r="H170" s="184"/>
    </row>
    <row r="171" spans="1:8" ht="15" customHeight="1">
      <c r="A171" s="92"/>
      <c r="C171" s="817" t="s">
        <v>948</v>
      </c>
      <c r="D171" s="183"/>
      <c r="E171" s="184"/>
      <c r="F171" s="184"/>
      <c r="G171" s="184"/>
      <c r="H171" s="187"/>
    </row>
    <row r="172" spans="1:8" ht="15" customHeight="1">
      <c r="A172" s="92"/>
      <c r="C172" s="817" t="s">
        <v>945</v>
      </c>
      <c r="D172" s="183"/>
      <c r="E172" s="184"/>
      <c r="F172" s="184"/>
      <c r="G172" s="184"/>
      <c r="H172" s="187"/>
    </row>
    <row r="173" spans="1:8" ht="15" customHeight="1">
      <c r="A173" s="92"/>
      <c r="C173" s="817" t="s">
        <v>946</v>
      </c>
      <c r="D173" s="183"/>
      <c r="E173" s="184"/>
      <c r="F173" s="184"/>
      <c r="G173" s="184"/>
      <c r="H173" s="187"/>
    </row>
    <row r="174" spans="1:8" ht="15" customHeight="1">
      <c r="A174" s="92"/>
      <c r="C174" s="817" t="s">
        <v>947</v>
      </c>
      <c r="D174" s="183"/>
      <c r="E174" s="184"/>
      <c r="F174" s="184"/>
      <c r="G174" s="184"/>
      <c r="H174" s="187"/>
    </row>
    <row r="175" spans="1:8" ht="15" customHeight="1">
      <c r="A175" s="92"/>
      <c r="C175" s="817" t="s">
        <v>941</v>
      </c>
      <c r="D175" s="183"/>
      <c r="E175" s="184"/>
      <c r="F175" s="184"/>
      <c r="G175" s="184"/>
      <c r="H175" s="187"/>
    </row>
    <row r="176" spans="1:8" ht="15" customHeight="1">
      <c r="A176" s="92"/>
      <c r="C176" s="597" t="s">
        <v>928</v>
      </c>
      <c r="D176" s="183"/>
      <c r="E176" s="184"/>
      <c r="F176" s="184"/>
      <c r="G176" s="184"/>
      <c r="H176" s="187"/>
    </row>
    <row r="177" spans="1:8" ht="15" customHeight="1">
      <c r="A177" s="92"/>
      <c r="C177" s="817" t="s">
        <v>926</v>
      </c>
      <c r="D177" s="183"/>
      <c r="E177" s="184"/>
      <c r="F177" s="184"/>
      <c r="G177" s="184"/>
      <c r="H177" s="187"/>
    </row>
    <row r="178" spans="1:8" ht="15" customHeight="1">
      <c r="A178" s="92"/>
      <c r="C178" s="817" t="s">
        <v>927</v>
      </c>
      <c r="D178" s="183"/>
      <c r="E178" s="184"/>
      <c r="F178" s="184"/>
      <c r="G178" s="184"/>
      <c r="H178" s="187"/>
    </row>
    <row r="179" spans="1:8" ht="15" customHeight="1">
      <c r="A179" s="92"/>
      <c r="C179" s="597" t="s">
        <v>930</v>
      </c>
      <c r="D179" s="183"/>
      <c r="E179" s="184"/>
      <c r="F179" s="184"/>
      <c r="G179" s="184"/>
      <c r="H179" s="187"/>
    </row>
    <row r="180" spans="1:8" ht="15" customHeight="1">
      <c r="A180" s="92"/>
      <c r="C180" s="817" t="s">
        <v>926</v>
      </c>
      <c r="D180" s="183"/>
      <c r="E180" s="184"/>
      <c r="F180" s="184"/>
      <c r="G180" s="184"/>
      <c r="H180" s="187"/>
    </row>
    <row r="181" spans="1:8" ht="15" customHeight="1">
      <c r="A181" s="92"/>
      <c r="C181" s="817" t="s">
        <v>927</v>
      </c>
      <c r="D181" s="183"/>
      <c r="E181" s="184"/>
      <c r="F181" s="184"/>
      <c r="G181" s="184"/>
      <c r="H181" s="187"/>
    </row>
    <row r="182" spans="1:8" ht="15" customHeight="1">
      <c r="A182" s="92"/>
      <c r="C182" s="597" t="s">
        <v>929</v>
      </c>
      <c r="D182" s="183"/>
      <c r="E182" s="184"/>
      <c r="F182" s="184"/>
      <c r="G182" s="184"/>
      <c r="H182" s="187"/>
    </row>
    <row r="183" spans="1:8" ht="15" customHeight="1">
      <c r="A183" s="92"/>
      <c r="C183" s="817" t="s">
        <v>926</v>
      </c>
      <c r="D183" s="183"/>
      <c r="E183" s="184"/>
      <c r="F183" s="184"/>
      <c r="G183" s="184"/>
      <c r="H183" s="187"/>
    </row>
    <row r="184" spans="1:8" ht="15" customHeight="1">
      <c r="A184" s="92"/>
      <c r="C184" s="817" t="s">
        <v>927</v>
      </c>
      <c r="D184" s="183"/>
      <c r="E184" s="184"/>
      <c r="F184" s="184"/>
      <c r="G184" s="184"/>
      <c r="H184" s="187"/>
    </row>
    <row r="185" spans="1:8" ht="15" customHeight="1">
      <c r="A185" s="92"/>
      <c r="C185" s="597" t="s">
        <v>814</v>
      </c>
      <c r="D185" s="183"/>
      <c r="E185" s="184"/>
      <c r="F185" s="184"/>
      <c r="G185" s="184"/>
      <c r="H185" s="187"/>
    </row>
    <row r="186" spans="1:8" ht="15" customHeight="1">
      <c r="A186" s="92"/>
      <c r="C186" s="815" t="s">
        <v>85</v>
      </c>
      <c r="E186" s="190"/>
      <c r="F186" s="190"/>
      <c r="G186" s="190"/>
      <c r="H186" s="190"/>
    </row>
    <row r="187" spans="1:8" ht="15" customHeight="1">
      <c r="A187" s="92"/>
      <c r="C187" s="814"/>
      <c r="E187" s="184"/>
      <c r="F187" s="184"/>
      <c r="G187" s="184"/>
      <c r="H187" s="184"/>
    </row>
    <row r="188" spans="1:8" ht="15" customHeight="1">
      <c r="A188" s="92"/>
      <c r="C188" s="816" t="s">
        <v>485</v>
      </c>
      <c r="D188" s="183"/>
      <c r="E188" s="187"/>
      <c r="F188" s="187"/>
      <c r="G188" s="187"/>
      <c r="H188" s="184"/>
    </row>
    <row r="189" spans="1:8" ht="15" customHeight="1">
      <c r="A189" s="92"/>
      <c r="C189" s="597" t="s">
        <v>803</v>
      </c>
      <c r="E189" s="184"/>
      <c r="F189" s="184"/>
      <c r="G189" s="184"/>
      <c r="H189" s="187"/>
    </row>
    <row r="190" spans="1:8" ht="15" customHeight="1">
      <c r="A190" s="92"/>
      <c r="C190" s="597" t="s">
        <v>804</v>
      </c>
      <c r="E190" s="184"/>
      <c r="F190" s="184"/>
      <c r="G190" s="184"/>
      <c r="H190" s="187"/>
    </row>
    <row r="191" spans="1:8" ht="15" customHeight="1">
      <c r="A191" s="92"/>
      <c r="C191" s="817" t="s">
        <v>86</v>
      </c>
      <c r="E191" s="184"/>
      <c r="F191" s="184"/>
      <c r="G191" s="184"/>
      <c r="H191" s="187"/>
    </row>
    <row r="192" spans="1:8" ht="15" customHeight="1">
      <c r="A192" s="92"/>
      <c r="C192" s="817" t="s">
        <v>80</v>
      </c>
      <c r="E192" s="184"/>
      <c r="F192" s="184"/>
      <c r="G192" s="184"/>
      <c r="H192" s="187"/>
    </row>
    <row r="193" spans="1:10" ht="15" customHeight="1">
      <c r="A193" s="92"/>
      <c r="C193" s="817" t="s">
        <v>88</v>
      </c>
      <c r="E193" s="184"/>
      <c r="F193" s="184"/>
      <c r="G193" s="184"/>
      <c r="H193" s="187"/>
    </row>
    <row r="194" spans="1:10" ht="15" customHeight="1">
      <c r="C194" s="597" t="s">
        <v>929</v>
      </c>
      <c r="E194" s="184"/>
      <c r="F194" s="184"/>
      <c r="G194" s="184"/>
      <c r="H194" s="187"/>
    </row>
    <row r="195" spans="1:10" ht="15" customHeight="1">
      <c r="A195" s="92"/>
      <c r="C195" s="814"/>
      <c r="E195" s="184"/>
      <c r="F195" s="184"/>
      <c r="G195" s="184"/>
      <c r="H195" s="184"/>
    </row>
    <row r="196" spans="1:10" ht="15" customHeight="1">
      <c r="A196" s="92"/>
      <c r="C196" s="815" t="s">
        <v>89</v>
      </c>
      <c r="E196" s="190"/>
      <c r="F196" s="190"/>
      <c r="G196" s="190"/>
      <c r="H196" s="190"/>
    </row>
    <row r="197" spans="1:10" ht="15" customHeight="1" thickBot="1">
      <c r="A197" s="92"/>
      <c r="C197" s="815" t="s">
        <v>90</v>
      </c>
      <c r="E197" s="192"/>
      <c r="F197" s="192"/>
      <c r="G197" s="192"/>
      <c r="H197" s="192"/>
    </row>
    <row r="198" spans="1:10" ht="15" customHeight="1" thickTop="1">
      <c r="A198" s="92"/>
      <c r="C198" s="818" t="s">
        <v>906</v>
      </c>
      <c r="G198" s="176"/>
      <c r="H198" s="176"/>
      <c r="I198" s="176"/>
      <c r="J198" s="176"/>
    </row>
    <row r="199" spans="1:10" ht="15" customHeight="1">
      <c r="A199" s="92"/>
      <c r="C199" s="818" t="s">
        <v>907</v>
      </c>
      <c r="G199" s="193"/>
      <c r="H199" s="185"/>
    </row>
    <row r="200" spans="1:10" ht="15" customHeight="1">
      <c r="A200" s="92"/>
      <c r="C200" s="840" t="s">
        <v>801</v>
      </c>
      <c r="I200" s="426" t="s">
        <v>280</v>
      </c>
    </row>
    <row r="201" spans="1:10" ht="15" customHeight="1">
      <c r="A201" s="92"/>
      <c r="C201" s="814"/>
      <c r="E201" s="178" t="s">
        <v>410</v>
      </c>
      <c r="F201" s="954" t="s">
        <v>91</v>
      </c>
      <c r="G201" s="952" t="s">
        <v>72</v>
      </c>
      <c r="H201" s="952" t="s">
        <v>373</v>
      </c>
      <c r="I201" s="179" t="s">
        <v>221</v>
      </c>
    </row>
    <row r="202" spans="1:10" ht="15" customHeight="1">
      <c r="A202" s="92"/>
      <c r="C202" s="820" t="s">
        <v>467</v>
      </c>
      <c r="D202" s="563"/>
      <c r="E202" s="562" t="s">
        <v>282</v>
      </c>
      <c r="F202" s="955"/>
      <c r="G202" s="953"/>
      <c r="H202" s="953"/>
      <c r="I202" s="561" t="s">
        <v>282</v>
      </c>
    </row>
    <row r="203" spans="1:10" ht="15" customHeight="1">
      <c r="A203" s="92"/>
      <c r="C203" s="814"/>
      <c r="D203" s="183"/>
      <c r="E203" s="195"/>
      <c r="F203" s="195"/>
      <c r="G203" s="195"/>
      <c r="H203" s="195"/>
      <c r="I203" s="195"/>
    </row>
    <row r="204" spans="1:10" ht="15" customHeight="1">
      <c r="A204" s="92"/>
      <c r="C204" s="816" t="s">
        <v>461</v>
      </c>
      <c r="D204" s="183"/>
      <c r="E204" s="191"/>
      <c r="F204" s="191"/>
      <c r="G204" s="191"/>
      <c r="H204" s="191"/>
      <c r="I204" s="191"/>
    </row>
    <row r="205" spans="1:10" ht="15" customHeight="1">
      <c r="A205" s="92"/>
      <c r="C205" s="597" t="s">
        <v>812</v>
      </c>
      <c r="D205" s="183"/>
      <c r="E205" s="191"/>
      <c r="F205" s="191"/>
      <c r="G205" s="191"/>
      <c r="H205" s="191"/>
      <c r="I205" s="191"/>
    </row>
    <row r="206" spans="1:10" ht="15" customHeight="1">
      <c r="A206" s="92"/>
      <c r="C206" s="597" t="s">
        <v>813</v>
      </c>
      <c r="D206" s="183"/>
      <c r="E206" s="191"/>
      <c r="F206" s="191"/>
      <c r="G206" s="191"/>
      <c r="H206" s="191"/>
      <c r="I206" s="191"/>
    </row>
    <row r="207" spans="1:10" ht="15" customHeight="1">
      <c r="A207" s="92"/>
      <c r="C207" s="815" t="s">
        <v>76</v>
      </c>
      <c r="E207" s="190"/>
      <c r="F207" s="190"/>
      <c r="G207" s="190"/>
      <c r="H207" s="190"/>
      <c r="I207" s="190"/>
    </row>
    <row r="208" spans="1:10" ht="15" customHeight="1">
      <c r="A208" s="92"/>
      <c r="C208" s="814"/>
      <c r="D208" s="183"/>
      <c r="E208" s="191"/>
      <c r="F208" s="191"/>
      <c r="G208" s="191"/>
      <c r="H208" s="191"/>
      <c r="I208" s="191"/>
    </row>
    <row r="209" spans="1:9" ht="15" customHeight="1">
      <c r="A209" s="92"/>
      <c r="C209" s="816" t="s">
        <v>535</v>
      </c>
      <c r="D209" s="183"/>
      <c r="E209" s="191"/>
      <c r="F209" s="191"/>
      <c r="G209" s="191"/>
      <c r="H209" s="191"/>
      <c r="I209" s="191"/>
    </row>
    <row r="210" spans="1:9" ht="15" customHeight="1">
      <c r="A210" s="92"/>
      <c r="C210" s="597" t="s">
        <v>803</v>
      </c>
      <c r="E210" s="191"/>
      <c r="F210" s="191"/>
      <c r="G210" s="191"/>
      <c r="H210" s="191"/>
      <c r="I210" s="191"/>
    </row>
    <row r="211" spans="1:9" ht="15" customHeight="1">
      <c r="A211" s="92"/>
      <c r="C211" s="597" t="s">
        <v>804</v>
      </c>
      <c r="E211" s="191"/>
      <c r="F211" s="191"/>
      <c r="G211" s="191"/>
      <c r="H211" s="191"/>
      <c r="I211" s="191"/>
    </row>
    <row r="212" spans="1:9" ht="15" customHeight="1">
      <c r="A212" s="92"/>
      <c r="C212" s="817" t="s">
        <v>948</v>
      </c>
      <c r="D212" s="183"/>
      <c r="E212" s="191"/>
      <c r="F212" s="191"/>
      <c r="G212" s="191"/>
      <c r="H212" s="191"/>
      <c r="I212" s="191"/>
    </row>
    <row r="213" spans="1:9" ht="15" customHeight="1">
      <c r="A213" s="92"/>
      <c r="C213" s="817" t="s">
        <v>945</v>
      </c>
      <c r="D213" s="183"/>
      <c r="E213" s="191"/>
      <c r="F213" s="191"/>
      <c r="G213" s="191"/>
      <c r="H213" s="191"/>
      <c r="I213" s="191"/>
    </row>
    <row r="214" spans="1:9" ht="15" customHeight="1">
      <c r="A214" s="92"/>
      <c r="C214" s="817" t="s">
        <v>946</v>
      </c>
      <c r="D214" s="183"/>
      <c r="E214" s="191"/>
      <c r="F214" s="191"/>
      <c r="G214" s="191"/>
      <c r="H214" s="191"/>
      <c r="I214" s="191"/>
    </row>
    <row r="215" spans="1:9" ht="15" customHeight="1">
      <c r="A215" s="92"/>
      <c r="C215" s="817" t="s">
        <v>947</v>
      </c>
      <c r="E215" s="191"/>
      <c r="F215" s="191"/>
      <c r="G215" s="191"/>
      <c r="H215" s="191"/>
      <c r="I215" s="191"/>
    </row>
    <row r="216" spans="1:9" ht="15" customHeight="1">
      <c r="A216" s="92"/>
      <c r="C216" s="817" t="s">
        <v>941</v>
      </c>
      <c r="E216" s="191"/>
      <c r="F216" s="191"/>
      <c r="G216" s="191"/>
      <c r="H216" s="191"/>
      <c r="I216" s="191"/>
    </row>
    <row r="217" spans="1:9" ht="15" customHeight="1">
      <c r="A217" s="92"/>
      <c r="C217" s="597" t="s">
        <v>928</v>
      </c>
      <c r="E217" s="191"/>
      <c r="F217" s="191"/>
      <c r="G217" s="191"/>
      <c r="H217" s="191"/>
      <c r="I217" s="191"/>
    </row>
    <row r="218" spans="1:9" ht="15" customHeight="1">
      <c r="A218" s="92"/>
      <c r="C218" s="817" t="s">
        <v>926</v>
      </c>
      <c r="E218" s="191"/>
      <c r="F218" s="191"/>
      <c r="G218" s="191"/>
      <c r="H218" s="191"/>
      <c r="I218" s="191"/>
    </row>
    <row r="219" spans="1:9" ht="15" customHeight="1">
      <c r="A219" s="92"/>
      <c r="C219" s="817" t="s">
        <v>927</v>
      </c>
      <c r="E219" s="191"/>
      <c r="F219" s="191"/>
      <c r="G219" s="191"/>
      <c r="H219" s="191"/>
      <c r="I219" s="191"/>
    </row>
    <row r="220" spans="1:9" ht="15" customHeight="1">
      <c r="A220" s="92"/>
      <c r="C220" s="597" t="s">
        <v>930</v>
      </c>
      <c r="E220" s="191"/>
      <c r="F220" s="191"/>
      <c r="G220" s="191"/>
      <c r="H220" s="191"/>
      <c r="I220" s="191"/>
    </row>
    <row r="221" spans="1:9" ht="15" customHeight="1">
      <c r="A221" s="92"/>
      <c r="C221" s="817" t="s">
        <v>926</v>
      </c>
      <c r="E221" s="191"/>
      <c r="F221" s="191"/>
      <c r="G221" s="191"/>
      <c r="H221" s="191"/>
      <c r="I221" s="191"/>
    </row>
    <row r="222" spans="1:9" ht="15" customHeight="1">
      <c r="A222" s="92"/>
      <c r="C222" s="817" t="s">
        <v>927</v>
      </c>
      <c r="E222" s="191"/>
      <c r="F222" s="191"/>
      <c r="G222" s="191"/>
      <c r="H222" s="191"/>
      <c r="I222" s="191"/>
    </row>
    <row r="223" spans="1:9" ht="15" customHeight="1">
      <c r="A223" s="92"/>
      <c r="C223" s="597" t="s">
        <v>929</v>
      </c>
      <c r="D223" s="183"/>
      <c r="E223" s="191"/>
      <c r="F223" s="191"/>
      <c r="G223" s="191"/>
      <c r="H223" s="191"/>
      <c r="I223" s="191"/>
    </row>
    <row r="224" spans="1:9" ht="15" customHeight="1">
      <c r="A224" s="92"/>
      <c r="C224" s="817" t="s">
        <v>926</v>
      </c>
      <c r="D224" s="198"/>
      <c r="E224" s="191"/>
      <c r="F224" s="191"/>
      <c r="G224" s="191"/>
      <c r="H224" s="191"/>
      <c r="I224" s="191"/>
    </row>
    <row r="225" spans="1:9" ht="15" customHeight="1">
      <c r="A225" s="92"/>
      <c r="C225" s="817" t="s">
        <v>927</v>
      </c>
      <c r="E225" s="191"/>
      <c r="F225" s="191"/>
      <c r="G225" s="191"/>
      <c r="H225" s="191"/>
      <c r="I225" s="191"/>
    </row>
    <row r="226" spans="1:9" ht="15" customHeight="1">
      <c r="A226" s="92"/>
      <c r="C226" s="597" t="s">
        <v>814</v>
      </c>
      <c r="E226" s="191"/>
      <c r="F226" s="191"/>
      <c r="G226" s="191"/>
      <c r="H226" s="191"/>
      <c r="I226" s="191"/>
    </row>
    <row r="227" spans="1:9" ht="15" customHeight="1">
      <c r="A227" s="92"/>
      <c r="C227" s="814"/>
      <c r="E227" s="200"/>
      <c r="F227" s="200"/>
      <c r="G227" s="200"/>
      <c r="H227" s="200"/>
      <c r="I227" s="200"/>
    </row>
    <row r="228" spans="1:9" ht="15" customHeight="1">
      <c r="A228" s="92"/>
      <c r="C228" s="815" t="s">
        <v>85</v>
      </c>
      <c r="E228" s="190"/>
      <c r="F228" s="190"/>
      <c r="G228" s="190"/>
      <c r="H228" s="190"/>
      <c r="I228" s="190"/>
    </row>
    <row r="229" spans="1:9" ht="15" customHeight="1" thickBot="1">
      <c r="A229" s="92"/>
      <c r="C229" s="815" t="s">
        <v>92</v>
      </c>
      <c r="E229" s="201"/>
      <c r="F229" s="201"/>
      <c r="G229" s="201"/>
      <c r="H229" s="201"/>
      <c r="I229" s="201"/>
    </row>
    <row r="230" spans="1:9" ht="15" customHeight="1" thickTop="1">
      <c r="A230" s="92"/>
      <c r="C230" s="818" t="s">
        <v>906</v>
      </c>
      <c r="D230" s="92"/>
      <c r="E230" s="92"/>
      <c r="F230" s="92"/>
      <c r="G230" s="92"/>
      <c r="H230" s="92"/>
    </row>
    <row r="231" spans="1:9" ht="15" customHeight="1">
      <c r="A231" s="92"/>
      <c r="C231" s="818" t="s">
        <v>907</v>
      </c>
      <c r="D231" s="92"/>
      <c r="E231" s="92"/>
      <c r="F231" s="92"/>
      <c r="G231" s="92"/>
      <c r="H231" s="92"/>
    </row>
    <row r="232" spans="1:9" ht="15" customHeight="1">
      <c r="A232" s="92"/>
      <c r="C232" s="840" t="s">
        <v>801</v>
      </c>
      <c r="D232" s="92"/>
      <c r="E232" s="92"/>
      <c r="F232" s="92"/>
      <c r="G232" s="92"/>
      <c r="H232" s="92"/>
    </row>
    <row r="233" spans="1:9" ht="15" customHeight="1">
      <c r="A233" s="92"/>
      <c r="C233" s="968" t="s">
        <v>859</v>
      </c>
      <c r="D233" s="968"/>
      <c r="E233" s="968"/>
      <c r="F233" s="968"/>
      <c r="G233" s="968"/>
      <c r="H233" s="968"/>
    </row>
    <row r="234" spans="1:9" ht="15" customHeight="1">
      <c r="A234" s="92"/>
      <c r="D234" s="92"/>
      <c r="E234" s="92"/>
      <c r="F234" s="92"/>
      <c r="G234" s="92"/>
      <c r="H234" s="92"/>
    </row>
    <row r="235" spans="1:9" s="814" customFormat="1" ht="15" customHeight="1">
      <c r="C235" s="823"/>
      <c r="D235" s="824"/>
      <c r="E235" s="825"/>
      <c r="F235" s="826"/>
      <c r="G235" s="826"/>
      <c r="H235" s="827" t="s">
        <v>280</v>
      </c>
    </row>
    <row r="236" spans="1:9" s="814" customFormat="1" ht="15" customHeight="1">
      <c r="D236" s="824"/>
      <c r="E236" s="828" t="s">
        <v>410</v>
      </c>
      <c r="F236" s="948" t="s">
        <v>809</v>
      </c>
      <c r="G236" s="950" t="s">
        <v>810</v>
      </c>
      <c r="H236" s="829" t="s">
        <v>221</v>
      </c>
    </row>
    <row r="237" spans="1:9" s="814" customFormat="1" ht="29.4" customHeight="1">
      <c r="C237" s="820" t="s">
        <v>465</v>
      </c>
      <c r="D237" s="824"/>
      <c r="E237" s="830" t="s">
        <v>282</v>
      </c>
      <c r="F237" s="949"/>
      <c r="G237" s="951"/>
      <c r="H237" s="820" t="s">
        <v>282</v>
      </c>
    </row>
    <row r="238" spans="1:9" s="814" customFormat="1" ht="15" customHeight="1">
      <c r="C238" s="831"/>
      <c r="D238" s="824"/>
      <c r="E238" s="588"/>
      <c r="F238" s="588"/>
      <c r="G238" s="588"/>
      <c r="H238" s="588"/>
    </row>
    <row r="239" spans="1:9" s="814" customFormat="1" ht="15" customHeight="1">
      <c r="C239" s="816" t="s">
        <v>534</v>
      </c>
      <c r="D239" s="824"/>
      <c r="E239" s="588"/>
      <c r="F239" s="588"/>
      <c r="G239" s="588"/>
      <c r="H239" s="588"/>
    </row>
    <row r="240" spans="1:9" s="814" customFormat="1" ht="15" customHeight="1">
      <c r="C240" s="832" t="s">
        <v>931</v>
      </c>
      <c r="D240" s="824"/>
      <c r="E240" s="833"/>
      <c r="F240" s="833"/>
      <c r="G240" s="834"/>
      <c r="H240" s="833"/>
    </row>
    <row r="241" spans="1:8" s="814" customFormat="1" ht="15" customHeight="1">
      <c r="C241" s="835" t="s">
        <v>806</v>
      </c>
      <c r="D241" s="824"/>
      <c r="E241" s="834"/>
      <c r="F241" s="834"/>
      <c r="G241" s="834"/>
      <c r="H241" s="834"/>
    </row>
    <row r="242" spans="1:8" s="814" customFormat="1" ht="15" customHeight="1">
      <c r="C242" s="835" t="s">
        <v>806</v>
      </c>
      <c r="D242" s="824"/>
      <c r="E242" s="834"/>
      <c r="F242" s="834"/>
      <c r="G242" s="834"/>
      <c r="H242" s="834"/>
    </row>
    <row r="243" spans="1:8" s="814" customFormat="1" ht="15" customHeight="1">
      <c r="C243" s="815" t="s">
        <v>76</v>
      </c>
      <c r="D243" s="824"/>
      <c r="E243" s="836"/>
      <c r="F243" s="836"/>
      <c r="G243" s="836"/>
      <c r="H243" s="836"/>
    </row>
    <row r="244" spans="1:8" s="814" customFormat="1" ht="15" customHeight="1">
      <c r="C244" s="835"/>
      <c r="D244" s="824"/>
      <c r="E244" s="834"/>
      <c r="F244" s="834"/>
      <c r="G244" s="834"/>
      <c r="H244" s="834"/>
    </row>
    <row r="245" spans="1:8" s="814" customFormat="1" ht="15" customHeight="1">
      <c r="C245" s="832" t="s">
        <v>932</v>
      </c>
      <c r="D245" s="824"/>
      <c r="E245" s="834"/>
      <c r="F245" s="834"/>
      <c r="G245" s="834"/>
      <c r="H245" s="834"/>
    </row>
    <row r="246" spans="1:8" s="814" customFormat="1" ht="15" customHeight="1">
      <c r="C246" s="835" t="s">
        <v>806</v>
      </c>
      <c r="D246" s="824"/>
      <c r="E246" s="834"/>
      <c r="F246" s="834"/>
      <c r="G246" s="834"/>
      <c r="H246" s="834"/>
    </row>
    <row r="247" spans="1:8" s="814" customFormat="1" ht="15" customHeight="1">
      <c r="C247" s="835"/>
      <c r="D247" s="824"/>
      <c r="E247" s="834"/>
      <c r="F247" s="834"/>
      <c r="G247" s="834"/>
      <c r="H247" s="834"/>
    </row>
    <row r="248" spans="1:8" s="814" customFormat="1" ht="15" customHeight="1">
      <c r="C248" s="832" t="s">
        <v>933</v>
      </c>
      <c r="D248" s="824"/>
      <c r="E248" s="834"/>
      <c r="F248" s="834"/>
      <c r="G248" s="834"/>
      <c r="H248" s="834"/>
    </row>
    <row r="249" spans="1:8" s="814" customFormat="1" ht="15" customHeight="1">
      <c r="A249" s="821"/>
      <c r="C249" s="835" t="s">
        <v>806</v>
      </c>
      <c r="D249" s="824"/>
      <c r="E249" s="834"/>
      <c r="F249" s="834"/>
      <c r="G249" s="834"/>
      <c r="H249" s="834"/>
    </row>
    <row r="250" spans="1:8" s="814" customFormat="1" ht="15" customHeight="1">
      <c r="A250" s="821"/>
      <c r="C250" s="838"/>
      <c r="D250" s="824"/>
      <c r="E250" s="834"/>
      <c r="F250" s="834"/>
      <c r="G250" s="834"/>
      <c r="H250" s="834"/>
    </row>
    <row r="251" spans="1:8" s="814" customFormat="1" ht="15" customHeight="1">
      <c r="A251" s="821"/>
      <c r="C251" s="815" t="s">
        <v>85</v>
      </c>
      <c r="D251" s="824"/>
      <c r="E251" s="836"/>
      <c r="F251" s="836"/>
      <c r="G251" s="836"/>
      <c r="H251" s="836"/>
    </row>
    <row r="252" spans="1:8" s="814" customFormat="1" ht="15" customHeight="1" thickBot="1">
      <c r="A252" s="821"/>
      <c r="C252" s="815" t="s">
        <v>92</v>
      </c>
      <c r="D252" s="824"/>
      <c r="E252" s="839"/>
      <c r="F252" s="839"/>
      <c r="G252" s="839"/>
      <c r="H252" s="839"/>
    </row>
    <row r="253" spans="1:8" s="814" customFormat="1" ht="15" customHeight="1" thickTop="1">
      <c r="A253" s="821"/>
      <c r="C253" s="840"/>
      <c r="D253" s="818"/>
      <c r="E253" s="818"/>
      <c r="F253" s="818"/>
      <c r="G253" s="818"/>
      <c r="H253" s="841"/>
    </row>
    <row r="254" spans="1:8" s="814" customFormat="1" ht="15" customHeight="1">
      <c r="A254" s="821"/>
      <c r="C254" s="818" t="s">
        <v>906</v>
      </c>
      <c r="D254" s="818"/>
      <c r="E254" s="818"/>
      <c r="F254" s="818"/>
      <c r="G254" s="818"/>
      <c r="H254" s="841"/>
    </row>
    <row r="255" spans="1:8" s="814" customFormat="1" ht="15" customHeight="1">
      <c r="A255" s="821"/>
      <c r="C255" s="818" t="s">
        <v>907</v>
      </c>
      <c r="D255" s="818"/>
      <c r="E255" s="818"/>
      <c r="F255" s="818"/>
      <c r="G255" s="818"/>
      <c r="H255" s="841"/>
    </row>
    <row r="256" spans="1:8" s="814" customFormat="1" ht="15" customHeight="1">
      <c r="A256" s="821"/>
      <c r="C256" s="818" t="s">
        <v>934</v>
      </c>
      <c r="D256" s="818"/>
      <c r="E256" s="818"/>
      <c r="F256" s="818"/>
      <c r="G256" s="818"/>
      <c r="H256" s="841"/>
    </row>
    <row r="257" spans="1:8" s="814" customFormat="1" ht="15" customHeight="1">
      <c r="A257" s="821"/>
      <c r="D257" s="824"/>
      <c r="E257" s="842"/>
      <c r="F257" s="842"/>
      <c r="G257" s="841"/>
      <c r="H257" s="841"/>
    </row>
    <row r="258" spans="1:8" s="814" customFormat="1" ht="15" customHeight="1">
      <c r="A258" s="821"/>
      <c r="C258" s="823"/>
      <c r="D258" s="824"/>
      <c r="E258" s="825"/>
      <c r="F258" s="826"/>
      <c r="G258" s="826"/>
      <c r="H258" s="827" t="s">
        <v>280</v>
      </c>
    </row>
    <row r="259" spans="1:8" s="814" customFormat="1" ht="15" customHeight="1">
      <c r="A259" s="821"/>
      <c r="D259" s="824"/>
      <c r="E259" s="828" t="s">
        <v>410</v>
      </c>
      <c r="F259" s="950" t="s">
        <v>291</v>
      </c>
      <c r="G259" s="950" t="s">
        <v>810</v>
      </c>
      <c r="H259" s="829" t="s">
        <v>221</v>
      </c>
    </row>
    <row r="260" spans="1:8" s="814" customFormat="1" ht="15" customHeight="1">
      <c r="A260" s="821"/>
      <c r="C260" s="820" t="s">
        <v>463</v>
      </c>
      <c r="D260" s="824"/>
      <c r="E260" s="830" t="s">
        <v>282</v>
      </c>
      <c r="F260" s="951"/>
      <c r="G260" s="951"/>
      <c r="H260" s="820" t="s">
        <v>282</v>
      </c>
    </row>
    <row r="261" spans="1:8" s="814" customFormat="1" ht="15" customHeight="1">
      <c r="A261" s="821"/>
      <c r="C261" s="831"/>
      <c r="D261" s="824"/>
      <c r="E261" s="588"/>
      <c r="F261" s="588"/>
      <c r="G261" s="588"/>
      <c r="H261" s="588"/>
    </row>
    <row r="262" spans="1:8" s="814" customFormat="1" ht="15" customHeight="1">
      <c r="A262" s="821"/>
      <c r="C262" s="816" t="s">
        <v>534</v>
      </c>
      <c r="D262" s="824"/>
      <c r="E262" s="588"/>
      <c r="F262" s="588"/>
      <c r="G262" s="588"/>
      <c r="H262" s="588"/>
    </row>
    <row r="263" spans="1:8" s="814" customFormat="1" ht="15" customHeight="1">
      <c r="A263" s="821"/>
      <c r="C263" s="832" t="s">
        <v>931</v>
      </c>
      <c r="D263" s="824"/>
      <c r="E263" s="833"/>
      <c r="F263" s="833"/>
      <c r="G263" s="834"/>
      <c r="H263" s="833"/>
    </row>
    <row r="264" spans="1:8" s="814" customFormat="1" ht="15" customHeight="1">
      <c r="A264" s="821"/>
      <c r="C264" s="835" t="s">
        <v>806</v>
      </c>
      <c r="D264" s="824"/>
      <c r="E264" s="834"/>
      <c r="F264" s="834"/>
      <c r="G264" s="834"/>
      <c r="H264" s="834"/>
    </row>
    <row r="265" spans="1:8" s="814" customFormat="1" ht="15" customHeight="1">
      <c r="A265" s="821"/>
      <c r="C265" s="835" t="s">
        <v>806</v>
      </c>
      <c r="D265" s="824"/>
      <c r="E265" s="834"/>
      <c r="F265" s="834"/>
      <c r="G265" s="834"/>
      <c r="H265" s="834"/>
    </row>
    <row r="266" spans="1:8" s="814" customFormat="1" ht="15" customHeight="1">
      <c r="A266" s="821"/>
      <c r="C266" s="815" t="s">
        <v>76</v>
      </c>
      <c r="D266" s="824"/>
      <c r="E266" s="836"/>
      <c r="F266" s="836"/>
      <c r="G266" s="836"/>
      <c r="H266" s="836"/>
    </row>
    <row r="267" spans="1:8" s="814" customFormat="1" ht="15" customHeight="1">
      <c r="A267" s="821"/>
      <c r="C267" s="835"/>
      <c r="D267" s="824"/>
      <c r="E267" s="834"/>
      <c r="F267" s="834"/>
      <c r="G267" s="834"/>
      <c r="H267" s="834"/>
    </row>
    <row r="268" spans="1:8" s="814" customFormat="1" ht="15" customHeight="1">
      <c r="A268" s="821"/>
      <c r="C268" s="832" t="s">
        <v>932</v>
      </c>
      <c r="D268" s="824"/>
      <c r="E268" s="834"/>
      <c r="F268" s="834"/>
      <c r="G268" s="834"/>
      <c r="H268" s="834"/>
    </row>
    <row r="269" spans="1:8" s="814" customFormat="1" ht="15" customHeight="1">
      <c r="A269" s="821"/>
      <c r="C269" s="835" t="s">
        <v>806</v>
      </c>
      <c r="D269" s="824"/>
      <c r="E269" s="834"/>
      <c r="F269" s="834"/>
      <c r="G269" s="834"/>
      <c r="H269" s="834"/>
    </row>
    <row r="270" spans="1:8" s="814" customFormat="1" ht="15" customHeight="1">
      <c r="A270" s="821"/>
      <c r="C270" s="835"/>
      <c r="D270" s="824"/>
      <c r="E270" s="834"/>
      <c r="F270" s="834"/>
      <c r="G270" s="834"/>
      <c r="H270" s="834"/>
    </row>
    <row r="271" spans="1:8" s="814" customFormat="1" ht="15" customHeight="1">
      <c r="A271" s="821"/>
      <c r="C271" s="832" t="s">
        <v>933</v>
      </c>
      <c r="D271" s="824"/>
      <c r="E271" s="834"/>
      <c r="F271" s="834"/>
      <c r="G271" s="834"/>
      <c r="H271" s="834"/>
    </row>
    <row r="272" spans="1:8" s="814" customFormat="1" ht="15" customHeight="1">
      <c r="A272" s="821"/>
      <c r="C272" s="835" t="s">
        <v>806</v>
      </c>
      <c r="D272" s="824"/>
      <c r="E272" s="834"/>
      <c r="F272" s="834"/>
      <c r="G272" s="834"/>
      <c r="H272" s="834"/>
    </row>
    <row r="273" spans="1:8" s="814" customFormat="1" ht="15" customHeight="1">
      <c r="A273" s="821"/>
      <c r="C273" s="838"/>
      <c r="D273" s="824"/>
      <c r="E273" s="834"/>
      <c r="F273" s="834"/>
      <c r="G273" s="834"/>
      <c r="H273" s="834"/>
    </row>
    <row r="274" spans="1:8" s="814" customFormat="1" ht="15" customHeight="1">
      <c r="A274" s="821"/>
      <c r="C274" s="815" t="s">
        <v>85</v>
      </c>
      <c r="D274" s="824"/>
      <c r="E274" s="836"/>
      <c r="F274" s="836"/>
      <c r="G274" s="836"/>
      <c r="H274" s="836"/>
    </row>
    <row r="275" spans="1:8" s="814" customFormat="1" ht="15" customHeight="1" thickBot="1">
      <c r="A275" s="821"/>
      <c r="C275" s="815" t="s">
        <v>92</v>
      </c>
      <c r="D275" s="824"/>
      <c r="E275" s="839"/>
      <c r="F275" s="839"/>
      <c r="G275" s="839"/>
      <c r="H275" s="839"/>
    </row>
    <row r="276" spans="1:8" s="814" customFormat="1" ht="15" customHeight="1" thickTop="1">
      <c r="A276" s="821"/>
      <c r="C276" s="840"/>
      <c r="D276" s="818"/>
      <c r="E276" s="818"/>
      <c r="F276" s="818"/>
      <c r="G276" s="818"/>
      <c r="H276" s="841"/>
    </row>
    <row r="277" spans="1:8" s="814" customFormat="1" ht="15" customHeight="1">
      <c r="A277" s="821"/>
      <c r="C277" s="818" t="s">
        <v>906</v>
      </c>
      <c r="D277" s="818"/>
      <c r="E277" s="818"/>
      <c r="F277" s="818"/>
      <c r="G277" s="818"/>
      <c r="H277" s="841"/>
    </row>
    <row r="278" spans="1:8" s="814" customFormat="1" ht="15" customHeight="1">
      <c r="A278" s="821"/>
      <c r="C278" s="818" t="s">
        <v>907</v>
      </c>
      <c r="D278" s="818"/>
      <c r="E278" s="818"/>
      <c r="F278" s="818"/>
      <c r="G278" s="818"/>
      <c r="H278" s="841"/>
    </row>
    <row r="279" spans="1:8" s="814" customFormat="1" ht="15" customHeight="1">
      <c r="A279" s="821"/>
      <c r="C279" s="818" t="s">
        <v>934</v>
      </c>
      <c r="D279" s="818"/>
      <c r="E279" s="818"/>
      <c r="F279" s="818"/>
      <c r="G279" s="818"/>
      <c r="H279" s="841"/>
    </row>
    <row r="280" spans="1:8" s="814" customFormat="1" ht="15" customHeight="1">
      <c r="A280" s="821"/>
      <c r="C280" s="843"/>
      <c r="D280" s="843"/>
      <c r="E280" s="843"/>
      <c r="F280" s="843"/>
      <c r="G280" s="843"/>
      <c r="H280" s="841"/>
    </row>
    <row r="281" spans="1:8" s="814" customFormat="1" ht="15" customHeight="1">
      <c r="A281" s="821"/>
      <c r="D281" s="824"/>
      <c r="E281" s="842"/>
      <c r="F281" s="842"/>
      <c r="G281" s="841"/>
      <c r="H281" s="841"/>
    </row>
    <row r="282" spans="1:8" s="814" customFormat="1" ht="15" customHeight="1">
      <c r="A282" s="821"/>
      <c r="D282" s="824"/>
      <c r="E282" s="842"/>
      <c r="F282" s="842"/>
      <c r="G282" s="841"/>
      <c r="H282" s="841"/>
    </row>
    <row r="283" spans="1:8" s="814" customFormat="1" ht="15" customHeight="1">
      <c r="A283" s="821"/>
      <c r="D283" s="824"/>
      <c r="E283" s="842"/>
      <c r="F283" s="842"/>
      <c r="G283" s="841"/>
      <c r="H283" s="841"/>
    </row>
    <row r="284" spans="1:8" s="814" customFormat="1" ht="15" customHeight="1">
      <c r="A284" s="821"/>
      <c r="D284" s="824"/>
      <c r="E284" s="842"/>
      <c r="F284" s="842"/>
      <c r="G284" s="841"/>
      <c r="H284" s="841"/>
    </row>
    <row r="285" spans="1:8" s="814" customFormat="1" ht="15" customHeight="1">
      <c r="A285" s="821"/>
      <c r="D285" s="824"/>
      <c r="E285" s="842"/>
      <c r="F285" s="842"/>
      <c r="G285" s="841"/>
      <c r="H285" s="841"/>
    </row>
    <row r="286" spans="1:8" s="814" customFormat="1" ht="15" customHeight="1">
      <c r="A286" s="821"/>
      <c r="D286" s="824"/>
      <c r="E286" s="842"/>
      <c r="F286" s="842"/>
      <c r="G286" s="841"/>
      <c r="H286" s="841"/>
    </row>
    <row r="287" spans="1:8" s="814" customFormat="1" ht="15" customHeight="1">
      <c r="A287" s="821"/>
      <c r="D287" s="824"/>
      <c r="E287" s="842"/>
      <c r="F287" s="842"/>
      <c r="G287" s="841"/>
      <c r="H287" s="841"/>
    </row>
    <row r="288" spans="1:8" s="814" customFormat="1" ht="15" customHeight="1">
      <c r="A288" s="821"/>
      <c r="D288" s="824"/>
      <c r="E288" s="842"/>
      <c r="F288" s="842"/>
      <c r="G288" s="841"/>
      <c r="H288" s="841"/>
    </row>
    <row r="289" spans="1:8" s="814" customFormat="1" ht="15" customHeight="1">
      <c r="A289" s="821"/>
      <c r="D289" s="824"/>
      <c r="E289" s="842"/>
      <c r="F289" s="842"/>
      <c r="G289" s="841"/>
      <c r="H289" s="841"/>
    </row>
    <row r="290" spans="1:8" s="814" customFormat="1" ht="15" customHeight="1">
      <c r="A290" s="821"/>
      <c r="D290" s="824"/>
      <c r="E290" s="842"/>
      <c r="F290" s="842"/>
      <c r="G290" s="841"/>
      <c r="H290" s="841"/>
    </row>
    <row r="291" spans="1:8" s="814" customFormat="1" ht="15" customHeight="1">
      <c r="A291" s="821"/>
      <c r="D291" s="824"/>
      <c r="E291" s="842"/>
      <c r="F291" s="842"/>
      <c r="G291" s="841"/>
      <c r="H291" s="841"/>
    </row>
    <row r="292" spans="1:8" s="814" customFormat="1" ht="15" customHeight="1">
      <c r="A292" s="821"/>
      <c r="D292" s="824"/>
      <c r="E292" s="842"/>
      <c r="F292" s="842"/>
      <c r="G292" s="841"/>
      <c r="H292" s="841"/>
    </row>
    <row r="293" spans="1:8" s="814" customFormat="1" ht="15" customHeight="1">
      <c r="A293" s="821"/>
      <c r="D293" s="824"/>
      <c r="E293" s="842"/>
      <c r="F293" s="842"/>
      <c r="G293" s="841"/>
      <c r="H293" s="841"/>
    </row>
    <row r="294" spans="1:8" s="814" customFormat="1" ht="15" customHeight="1">
      <c r="A294" s="821"/>
      <c r="D294" s="824"/>
      <c r="E294" s="842"/>
      <c r="F294" s="842"/>
      <c r="G294" s="841"/>
      <c r="H294" s="841"/>
    </row>
    <row r="295" spans="1:8" s="814" customFormat="1" ht="15" customHeight="1">
      <c r="A295" s="821"/>
      <c r="D295" s="824"/>
      <c r="E295" s="842"/>
      <c r="F295" s="842"/>
      <c r="G295" s="841"/>
      <c r="H295" s="841"/>
    </row>
    <row r="296" spans="1:8" s="814" customFormat="1" ht="15" customHeight="1">
      <c r="A296" s="821"/>
      <c r="D296" s="824"/>
      <c r="E296" s="842"/>
      <c r="F296" s="842"/>
      <c r="G296" s="841"/>
      <c r="H296" s="841"/>
    </row>
    <row r="297" spans="1:8" s="814" customFormat="1" ht="15" customHeight="1">
      <c r="A297" s="821"/>
      <c r="D297" s="824"/>
      <c r="E297" s="842"/>
      <c r="F297" s="842"/>
      <c r="G297" s="841"/>
      <c r="H297" s="841"/>
    </row>
    <row r="298" spans="1:8" s="814" customFormat="1" ht="15" customHeight="1">
      <c r="A298" s="821"/>
      <c r="D298" s="824"/>
      <c r="E298" s="842"/>
      <c r="F298" s="842"/>
      <c r="G298" s="841"/>
      <c r="H298" s="841"/>
    </row>
    <row r="299" spans="1:8" s="814" customFormat="1" ht="15" customHeight="1">
      <c r="A299" s="821"/>
      <c r="D299" s="824"/>
      <c r="E299" s="842"/>
      <c r="F299" s="842"/>
      <c r="G299" s="841"/>
      <c r="H299" s="841"/>
    </row>
    <row r="300" spans="1:8" s="814" customFormat="1" ht="15" customHeight="1">
      <c r="A300" s="821"/>
      <c r="D300" s="824"/>
      <c r="E300" s="842"/>
      <c r="F300" s="842"/>
      <c r="G300" s="841"/>
      <c r="H300" s="841"/>
    </row>
    <row r="301" spans="1:8" s="814" customFormat="1" ht="15" customHeight="1">
      <c r="A301" s="821"/>
      <c r="D301" s="824"/>
      <c r="E301" s="842"/>
      <c r="F301" s="842"/>
      <c r="G301" s="841"/>
      <c r="H301" s="841"/>
    </row>
    <row r="302" spans="1:8" s="814" customFormat="1" ht="15" customHeight="1">
      <c r="A302" s="821"/>
      <c r="D302" s="824"/>
      <c r="E302" s="842"/>
      <c r="F302" s="842"/>
      <c r="G302" s="841"/>
      <c r="H302" s="841"/>
    </row>
    <row r="303" spans="1:8" s="814" customFormat="1" ht="15" customHeight="1">
      <c r="A303" s="821"/>
      <c r="D303" s="824"/>
      <c r="E303" s="842"/>
      <c r="F303" s="842"/>
      <c r="G303" s="841"/>
      <c r="H303" s="841"/>
    </row>
    <row r="304" spans="1:8" s="814" customFormat="1" ht="15" customHeight="1">
      <c r="A304" s="821"/>
      <c r="D304" s="824"/>
      <c r="E304" s="842"/>
      <c r="F304" s="842"/>
      <c r="G304" s="841"/>
      <c r="H304" s="841"/>
    </row>
    <row r="305" spans="1:8" s="814" customFormat="1" ht="15" customHeight="1">
      <c r="A305" s="821"/>
      <c r="D305" s="824"/>
      <c r="E305" s="842"/>
      <c r="F305" s="842"/>
      <c r="G305" s="841"/>
      <c r="H305" s="841"/>
    </row>
    <row r="306" spans="1:8" s="814" customFormat="1" ht="15" customHeight="1">
      <c r="A306" s="821"/>
      <c r="D306" s="824"/>
      <c r="E306" s="842"/>
      <c r="F306" s="842"/>
      <c r="G306" s="841"/>
      <c r="H306" s="841"/>
    </row>
    <row r="307" spans="1:8" s="814" customFormat="1" ht="15" customHeight="1">
      <c r="A307" s="821"/>
      <c r="D307" s="824"/>
      <c r="E307" s="842"/>
      <c r="F307" s="842"/>
      <c r="G307" s="841"/>
      <c r="H307" s="841"/>
    </row>
    <row r="308" spans="1:8" s="814" customFormat="1" ht="15" customHeight="1">
      <c r="A308" s="821"/>
      <c r="D308" s="824"/>
      <c r="E308" s="842"/>
      <c r="F308" s="842"/>
      <c r="G308" s="841"/>
      <c r="H308" s="841"/>
    </row>
    <row r="309" spans="1:8" s="814" customFormat="1" ht="15" customHeight="1">
      <c r="A309" s="821"/>
      <c r="D309" s="824"/>
      <c r="E309" s="842"/>
      <c r="F309" s="842"/>
      <c r="G309" s="841"/>
      <c r="H309" s="841"/>
    </row>
    <row r="310" spans="1:8" s="814" customFormat="1" ht="15" customHeight="1">
      <c r="A310" s="821"/>
      <c r="D310" s="824"/>
      <c r="E310" s="842"/>
      <c r="F310" s="842"/>
      <c r="G310" s="841"/>
      <c r="H310" s="841"/>
    </row>
    <row r="311" spans="1:8" s="814" customFormat="1" ht="15" customHeight="1">
      <c r="A311" s="821"/>
      <c r="D311" s="824"/>
      <c r="E311" s="842"/>
      <c r="F311" s="842"/>
      <c r="G311" s="841"/>
      <c r="H311" s="841"/>
    </row>
    <row r="312" spans="1:8" s="814" customFormat="1" ht="15" customHeight="1">
      <c r="A312" s="821"/>
      <c r="D312" s="824"/>
      <c r="E312" s="842"/>
      <c r="F312" s="842"/>
      <c r="G312" s="841"/>
      <c r="H312" s="841"/>
    </row>
    <row r="313" spans="1:8" s="814" customFormat="1" ht="15" customHeight="1">
      <c r="A313" s="821"/>
      <c r="D313" s="824"/>
      <c r="E313" s="842"/>
      <c r="F313" s="842"/>
      <c r="G313" s="841"/>
      <c r="H313" s="841"/>
    </row>
    <row r="314" spans="1:8" s="814" customFormat="1" ht="15" customHeight="1">
      <c r="A314" s="821"/>
      <c r="D314" s="824"/>
      <c r="E314" s="842"/>
      <c r="F314" s="842"/>
      <c r="G314" s="841"/>
      <c r="H314" s="841"/>
    </row>
    <row r="315" spans="1:8" s="814" customFormat="1" ht="15" customHeight="1">
      <c r="A315" s="821"/>
      <c r="D315" s="824"/>
      <c r="E315" s="842"/>
      <c r="F315" s="842"/>
      <c r="G315" s="841"/>
      <c r="H315" s="841"/>
    </row>
    <row r="316" spans="1:8" s="814" customFormat="1" ht="15" customHeight="1">
      <c r="A316" s="821"/>
      <c r="D316" s="824"/>
      <c r="E316" s="842"/>
      <c r="F316" s="842"/>
      <c r="G316" s="841"/>
      <c r="H316" s="841"/>
    </row>
    <row r="317" spans="1:8" s="814" customFormat="1" ht="15" customHeight="1">
      <c r="A317" s="821"/>
      <c r="D317" s="824"/>
      <c r="E317" s="842"/>
      <c r="F317" s="842"/>
      <c r="G317" s="841"/>
      <c r="H317" s="841"/>
    </row>
    <row r="318" spans="1:8" s="814" customFormat="1" ht="15" customHeight="1">
      <c r="A318" s="821"/>
      <c r="D318" s="824"/>
      <c r="E318" s="842"/>
      <c r="F318" s="842"/>
      <c r="G318" s="841"/>
      <c r="H318" s="841"/>
    </row>
    <row r="319" spans="1:8" s="814" customFormat="1" ht="15" customHeight="1">
      <c r="A319" s="821"/>
      <c r="D319" s="824"/>
      <c r="E319" s="842"/>
      <c r="F319" s="842"/>
      <c r="G319" s="841"/>
      <c r="H319" s="841"/>
    </row>
    <row r="320" spans="1:8" s="814" customFormat="1" ht="15" customHeight="1">
      <c r="A320" s="821"/>
      <c r="D320" s="824"/>
      <c r="E320" s="842"/>
      <c r="F320" s="842"/>
      <c r="G320" s="841"/>
      <c r="H320" s="841"/>
    </row>
    <row r="321" spans="1:8" s="814" customFormat="1" ht="15" customHeight="1">
      <c r="A321" s="821"/>
      <c r="D321" s="824"/>
      <c r="E321" s="842"/>
      <c r="F321" s="842"/>
      <c r="G321" s="841"/>
      <c r="H321" s="841"/>
    </row>
    <row r="322" spans="1:8" s="814" customFormat="1" ht="15" customHeight="1">
      <c r="A322" s="821"/>
      <c r="D322" s="824"/>
      <c r="E322" s="842"/>
      <c r="F322" s="842"/>
      <c r="G322" s="841"/>
      <c r="H322" s="841"/>
    </row>
    <row r="323" spans="1:8" s="814" customFormat="1" ht="15" customHeight="1">
      <c r="A323" s="821"/>
      <c r="D323" s="824"/>
      <c r="E323" s="842"/>
      <c r="F323" s="842"/>
      <c r="G323" s="841"/>
      <c r="H323" s="841"/>
    </row>
    <row r="324" spans="1:8" s="814" customFormat="1" ht="15" customHeight="1">
      <c r="A324" s="821"/>
      <c r="D324" s="824"/>
      <c r="E324" s="842"/>
      <c r="F324" s="842"/>
      <c r="G324" s="841"/>
      <c r="H324" s="841"/>
    </row>
    <row r="325" spans="1:8" s="814" customFormat="1" ht="15" customHeight="1">
      <c r="A325" s="821"/>
      <c r="D325" s="824"/>
      <c r="E325" s="842"/>
      <c r="F325" s="842"/>
      <c r="G325" s="841"/>
      <c r="H325" s="841"/>
    </row>
    <row r="326" spans="1:8" s="814" customFormat="1" ht="15" customHeight="1">
      <c r="A326" s="821"/>
      <c r="D326" s="824"/>
      <c r="E326" s="842"/>
      <c r="F326" s="842"/>
      <c r="G326" s="841"/>
      <c r="H326" s="841"/>
    </row>
    <row r="327" spans="1:8" s="814" customFormat="1" ht="15" customHeight="1">
      <c r="A327" s="821"/>
      <c r="D327" s="824"/>
      <c r="E327" s="842"/>
      <c r="F327" s="842"/>
      <c r="G327" s="841"/>
      <c r="H327" s="841"/>
    </row>
    <row r="328" spans="1:8" s="814" customFormat="1" ht="15" customHeight="1">
      <c r="A328" s="821"/>
      <c r="D328" s="824"/>
      <c r="E328" s="842"/>
      <c r="F328" s="842"/>
      <c r="G328" s="841"/>
      <c r="H328" s="841"/>
    </row>
    <row r="329" spans="1:8" s="814" customFormat="1" ht="15" customHeight="1">
      <c r="A329" s="821"/>
      <c r="D329" s="824"/>
      <c r="E329" s="842"/>
      <c r="F329" s="842"/>
      <c r="G329" s="841"/>
      <c r="H329" s="841"/>
    </row>
    <row r="330" spans="1:8" s="814" customFormat="1" ht="15" customHeight="1">
      <c r="A330" s="821"/>
      <c r="D330" s="824"/>
      <c r="E330" s="842"/>
      <c r="F330" s="842"/>
      <c r="G330" s="841"/>
      <c r="H330" s="841"/>
    </row>
    <row r="331" spans="1:8" s="814" customFormat="1" ht="15" customHeight="1">
      <c r="A331" s="821"/>
      <c r="D331" s="824"/>
      <c r="E331" s="842"/>
      <c r="F331" s="842"/>
      <c r="G331" s="841"/>
      <c r="H331" s="841"/>
    </row>
    <row r="332" spans="1:8" s="814" customFormat="1" ht="15" customHeight="1">
      <c r="A332" s="821"/>
      <c r="D332" s="824"/>
      <c r="E332" s="842"/>
      <c r="F332" s="842"/>
      <c r="G332" s="841"/>
      <c r="H332" s="841"/>
    </row>
  </sheetData>
  <mergeCells count="23">
    <mergeCell ref="C233:H233"/>
    <mergeCell ref="F236:F237"/>
    <mergeCell ref="G236:G237"/>
    <mergeCell ref="F259:F260"/>
    <mergeCell ref="G259:G260"/>
    <mergeCell ref="C157:J157"/>
    <mergeCell ref="F159:F160"/>
    <mergeCell ref="G159:G160"/>
    <mergeCell ref="F201:F202"/>
    <mergeCell ref="G201:G202"/>
    <mergeCell ref="H201:H202"/>
    <mergeCell ref="C80:J80"/>
    <mergeCell ref="F124:F125"/>
    <mergeCell ref="G124:G125"/>
    <mergeCell ref="H124:H125"/>
    <mergeCell ref="F82:F83"/>
    <mergeCell ref="G82:G83"/>
    <mergeCell ref="B2:I2"/>
    <mergeCell ref="F5:F6"/>
    <mergeCell ref="G5:G6"/>
    <mergeCell ref="F47:F48"/>
    <mergeCell ref="G47:G48"/>
    <mergeCell ref="H47:H48"/>
  </mergeCells>
  <hyperlinks>
    <hyperlink ref="A1" location="Índice!A1" display="Índice!A1" xr:uid="{00000000-0004-0000-0A00-000000000000}"/>
  </hyperlinks>
  <pageMargins left="0.70866141732283472" right="0.70866141732283472" top="0.74803149606299213" bottom="0.74803149606299213" header="0.31496062992125984" footer="0.31496062992125984"/>
  <pageSetup paperSize="9" scale="26" orientation="portrait" r:id="rId1"/>
  <headerFooter>
    <oddFooter>&amp;L29/04/2015&amp;R&amp;F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280"/>
  <sheetViews>
    <sheetView showGridLines="0" zoomScale="85" zoomScaleNormal="85" workbookViewId="0">
      <selection activeCell="B5" sqref="B5"/>
    </sheetView>
  </sheetViews>
  <sheetFormatPr defaultColWidth="9.33203125" defaultRowHeight="15" customHeight="1"/>
  <cols>
    <col min="1" max="1" width="11.6640625" style="174" customWidth="1"/>
    <col min="2" max="2" width="14.44140625" style="92" customWidth="1"/>
    <col min="3" max="3" width="61.6640625" style="92" bestFit="1" customWidth="1"/>
    <col min="4" max="4" width="1.6640625" style="94" customWidth="1"/>
    <col min="5" max="5" width="14.33203125" style="176" bestFit="1" customWidth="1"/>
    <col min="6" max="6" width="17" style="176" customWidth="1"/>
    <col min="7" max="7" width="18.44140625" style="98" bestFit="1" customWidth="1"/>
    <col min="8" max="8" width="16.44140625" style="98" bestFit="1" customWidth="1"/>
    <col min="9" max="9" width="17" style="92" bestFit="1" customWidth="1"/>
    <col min="10" max="10" width="17" style="92" customWidth="1"/>
    <col min="11" max="11" width="18.33203125" style="92" customWidth="1"/>
    <col min="12" max="12" width="12.44140625" style="92" bestFit="1" customWidth="1"/>
    <col min="13" max="16384" width="9.33203125" style="92"/>
  </cols>
  <sheetData>
    <row r="1" spans="1:14" ht="15" customHeight="1">
      <c r="A1" s="171">
        <f>'N2-10-REN - Ativ_TEE (&lt;2022)'!A1+1</f>
        <v>11</v>
      </c>
      <c r="B1" s="172"/>
      <c r="C1" s="172"/>
      <c r="D1" s="172"/>
      <c r="E1" s="172"/>
      <c r="F1" s="172"/>
      <c r="G1" s="172"/>
      <c r="H1" s="172"/>
      <c r="I1" s="172"/>
    </row>
    <row r="2" spans="1:14" ht="15" customHeight="1">
      <c r="A2" s="173"/>
      <c r="B2" s="957" t="str">
        <f>Índice!E19</f>
        <v>Quadro N2-11-REN -  Ativos intangíveis_TEE (2022&gt;)</v>
      </c>
      <c r="C2" s="958"/>
      <c r="D2" s="958"/>
      <c r="E2" s="958"/>
      <c r="F2" s="958"/>
      <c r="G2" s="958"/>
      <c r="H2" s="958"/>
      <c r="I2" s="958"/>
    </row>
    <row r="3" spans="1:14" ht="15" customHeight="1">
      <c r="C3"/>
    </row>
    <row r="4" spans="1:14" ht="15" customHeight="1">
      <c r="C4" s="177"/>
      <c r="K4" s="426" t="s">
        <v>280</v>
      </c>
    </row>
    <row r="5" spans="1:14" ht="15" customHeight="1">
      <c r="E5" s="178" t="s">
        <v>410</v>
      </c>
      <c r="F5" s="956" t="s">
        <v>70</v>
      </c>
      <c r="G5" s="956"/>
      <c r="H5" s="179" t="s">
        <v>71</v>
      </c>
      <c r="I5" s="952" t="s">
        <v>72</v>
      </c>
      <c r="J5" s="952" t="s">
        <v>373</v>
      </c>
      <c r="K5" s="179" t="s">
        <v>221</v>
      </c>
    </row>
    <row r="6" spans="1:14" s="182" customFormat="1" ht="15" customHeight="1">
      <c r="A6" s="181"/>
      <c r="C6" s="527" t="s">
        <v>458</v>
      </c>
      <c r="D6" s="531"/>
      <c r="E6" s="528" t="s">
        <v>282</v>
      </c>
      <c r="F6" s="528" t="s">
        <v>73</v>
      </c>
      <c r="G6" s="528" t="s">
        <v>74</v>
      </c>
      <c r="H6" s="528" t="s">
        <v>75</v>
      </c>
      <c r="I6" s="953"/>
      <c r="J6" s="953"/>
      <c r="K6" s="532" t="s">
        <v>282</v>
      </c>
    </row>
    <row r="7" spans="1:14" ht="15" customHeight="1">
      <c r="D7" s="183"/>
      <c r="E7" s="184"/>
      <c r="F7" s="184"/>
      <c r="G7" s="185"/>
      <c r="H7" s="184"/>
      <c r="I7" s="184"/>
      <c r="J7" s="184"/>
      <c r="K7" s="184"/>
    </row>
    <row r="8" spans="1:14" ht="15" customHeight="1">
      <c r="C8" s="816" t="s">
        <v>457</v>
      </c>
      <c r="D8" s="183"/>
      <c r="E8" s="184"/>
      <c r="F8" s="184"/>
      <c r="G8" s="185"/>
      <c r="H8" s="184"/>
      <c r="I8" s="184"/>
      <c r="J8" s="184"/>
      <c r="K8" s="187"/>
    </row>
    <row r="9" spans="1:14" ht="15" customHeight="1">
      <c r="C9" s="597" t="s">
        <v>812</v>
      </c>
      <c r="D9" s="183"/>
      <c r="E9" s="184"/>
      <c r="F9" s="184"/>
      <c r="G9" s="184"/>
      <c r="H9" s="184"/>
      <c r="I9" s="184"/>
      <c r="J9" s="184"/>
      <c r="K9" s="187"/>
      <c r="N9" s="184"/>
    </row>
    <row r="10" spans="1:14" ht="15" customHeight="1">
      <c r="C10" s="597" t="s">
        <v>813</v>
      </c>
      <c r="D10" s="183"/>
      <c r="E10" s="184"/>
      <c r="F10" s="184"/>
      <c r="G10" s="184"/>
      <c r="H10" s="184"/>
      <c r="I10" s="184"/>
      <c r="J10" s="184"/>
      <c r="K10" s="187"/>
      <c r="N10" s="184"/>
    </row>
    <row r="11" spans="1:14" ht="15" customHeight="1">
      <c r="C11" s="815" t="s">
        <v>76</v>
      </c>
      <c r="D11" s="183"/>
      <c r="E11" s="190"/>
      <c r="F11" s="190"/>
      <c r="G11" s="190"/>
      <c r="H11" s="190"/>
      <c r="I11" s="190"/>
      <c r="J11" s="190"/>
      <c r="K11" s="190"/>
      <c r="N11" s="184"/>
    </row>
    <row r="12" spans="1:14" ht="15" customHeight="1">
      <c r="C12" s="814"/>
      <c r="D12" s="183"/>
      <c r="E12" s="184"/>
      <c r="F12" s="184"/>
      <c r="G12" s="184"/>
      <c r="H12" s="184"/>
      <c r="I12" s="184"/>
      <c r="J12" s="184"/>
      <c r="K12" s="184"/>
      <c r="N12" s="184"/>
    </row>
    <row r="13" spans="1:14" ht="15" customHeight="1">
      <c r="C13" s="816" t="s">
        <v>533</v>
      </c>
      <c r="D13" s="183"/>
      <c r="E13" s="184"/>
      <c r="F13" s="184"/>
      <c r="G13" s="184"/>
      <c r="H13" s="184"/>
      <c r="I13" s="184"/>
      <c r="J13" s="184"/>
      <c r="K13" s="184"/>
      <c r="N13" s="184"/>
    </row>
    <row r="14" spans="1:14" ht="15" customHeight="1">
      <c r="C14" s="597" t="s">
        <v>802</v>
      </c>
      <c r="D14" s="183"/>
      <c r="E14" s="184"/>
      <c r="F14" s="185"/>
      <c r="G14" s="184"/>
      <c r="H14" s="184"/>
      <c r="I14" s="184"/>
      <c r="J14" s="184"/>
      <c r="K14" s="187"/>
      <c r="N14" s="184"/>
    </row>
    <row r="15" spans="1:14" ht="15" customHeight="1">
      <c r="C15" s="597" t="s">
        <v>803</v>
      </c>
      <c r="D15" s="183"/>
      <c r="E15" s="184"/>
      <c r="F15" s="184"/>
      <c r="G15" s="184"/>
      <c r="H15" s="184"/>
      <c r="I15" s="184"/>
      <c r="J15" s="184"/>
      <c r="K15" s="187"/>
      <c r="N15" s="184"/>
    </row>
    <row r="16" spans="1:14" ht="15" customHeight="1">
      <c r="C16" s="597" t="s">
        <v>804</v>
      </c>
      <c r="D16" s="183"/>
      <c r="E16" s="184"/>
      <c r="F16" s="184"/>
      <c r="G16" s="184"/>
      <c r="H16" s="184"/>
      <c r="I16" s="184"/>
      <c r="J16" s="184"/>
      <c r="K16" s="184"/>
      <c r="N16" s="184"/>
    </row>
    <row r="17" spans="3:14" ht="15" customHeight="1">
      <c r="C17" s="817" t="s">
        <v>948</v>
      </c>
      <c r="D17" s="183"/>
      <c r="E17" s="184"/>
      <c r="F17" s="184"/>
      <c r="G17" s="184"/>
      <c r="H17" s="184"/>
      <c r="I17" s="184"/>
      <c r="J17" s="184"/>
      <c r="K17" s="187"/>
      <c r="N17" s="184"/>
    </row>
    <row r="18" spans="3:14" ht="15" customHeight="1">
      <c r="C18" s="817" t="s">
        <v>945</v>
      </c>
      <c r="D18" s="183"/>
      <c r="E18" s="184"/>
      <c r="F18" s="184"/>
      <c r="G18" s="184"/>
      <c r="H18" s="184"/>
      <c r="I18" s="184"/>
      <c r="J18" s="184"/>
      <c r="K18" s="187"/>
      <c r="N18" s="184"/>
    </row>
    <row r="19" spans="3:14" ht="15" customHeight="1">
      <c r="C19" s="817" t="s">
        <v>946</v>
      </c>
      <c r="D19" s="183"/>
      <c r="E19" s="184"/>
      <c r="F19" s="184"/>
      <c r="G19" s="184"/>
      <c r="H19" s="184"/>
      <c r="I19" s="184"/>
      <c r="J19" s="184"/>
      <c r="K19" s="187"/>
      <c r="N19" s="184"/>
    </row>
    <row r="20" spans="3:14" ht="15" customHeight="1" collapsed="1">
      <c r="C20" s="817" t="s">
        <v>947</v>
      </c>
      <c r="D20" s="183"/>
      <c r="E20" s="184"/>
      <c r="F20" s="184"/>
      <c r="G20" s="184"/>
      <c r="H20" s="184"/>
      <c r="I20" s="184"/>
      <c r="J20" s="184"/>
      <c r="K20" s="187"/>
      <c r="N20" s="184"/>
    </row>
    <row r="21" spans="3:14" ht="15" customHeight="1" collapsed="1">
      <c r="C21" s="817" t="s">
        <v>941</v>
      </c>
      <c r="D21" s="183"/>
      <c r="E21" s="184"/>
      <c r="F21" s="184"/>
      <c r="G21" s="184"/>
      <c r="H21" s="184"/>
      <c r="I21" s="184"/>
      <c r="J21" s="184"/>
      <c r="K21" s="187"/>
      <c r="N21" s="184"/>
    </row>
    <row r="22" spans="3:14" ht="15" customHeight="1">
      <c r="C22" s="597" t="s">
        <v>928</v>
      </c>
      <c r="D22" s="183"/>
      <c r="E22" s="184"/>
      <c r="F22" s="184"/>
      <c r="G22" s="184"/>
      <c r="H22" s="184"/>
      <c r="I22" s="184"/>
      <c r="J22" s="184"/>
      <c r="K22" s="187"/>
      <c r="N22" s="184"/>
    </row>
    <row r="23" spans="3:14" ht="15" customHeight="1">
      <c r="C23" s="817" t="s">
        <v>926</v>
      </c>
      <c r="D23" s="183"/>
      <c r="E23" s="184"/>
      <c r="F23" s="184"/>
      <c r="G23" s="184"/>
      <c r="H23" s="184"/>
      <c r="I23" s="184"/>
      <c r="J23" s="184"/>
      <c r="K23" s="187"/>
      <c r="N23" s="184"/>
    </row>
    <row r="24" spans="3:14" ht="15" customHeight="1">
      <c r="C24" s="817" t="s">
        <v>927</v>
      </c>
      <c r="D24" s="183"/>
      <c r="E24" s="184"/>
      <c r="F24" s="184"/>
      <c r="G24" s="184"/>
      <c r="H24" s="184"/>
      <c r="I24" s="184"/>
      <c r="J24" s="184"/>
      <c r="K24" s="187"/>
      <c r="N24" s="184"/>
    </row>
    <row r="25" spans="3:14" ht="15" customHeight="1">
      <c r="C25" s="597" t="s">
        <v>930</v>
      </c>
      <c r="D25" s="183"/>
      <c r="E25" s="184"/>
      <c r="F25" s="184"/>
      <c r="G25" s="184"/>
      <c r="H25" s="184"/>
      <c r="I25" s="184"/>
      <c r="J25" s="184"/>
      <c r="K25" s="187"/>
      <c r="N25" s="184"/>
    </row>
    <row r="26" spans="3:14" ht="15" customHeight="1">
      <c r="C26" s="817" t="s">
        <v>926</v>
      </c>
      <c r="D26" s="183"/>
      <c r="E26" s="184"/>
      <c r="F26" s="184"/>
      <c r="G26" s="184"/>
      <c r="H26" s="184"/>
      <c r="I26" s="184"/>
      <c r="J26" s="184"/>
      <c r="K26" s="187"/>
      <c r="N26" s="184"/>
    </row>
    <row r="27" spans="3:14" ht="15" customHeight="1">
      <c r="C27" s="817" t="s">
        <v>927</v>
      </c>
      <c r="D27" s="183"/>
      <c r="E27" s="184"/>
      <c r="F27" s="184"/>
      <c r="G27" s="184"/>
      <c r="H27" s="184"/>
      <c r="I27" s="184"/>
      <c r="J27" s="184"/>
      <c r="K27" s="187"/>
      <c r="N27" s="184"/>
    </row>
    <row r="28" spans="3:14" ht="15" customHeight="1" collapsed="1">
      <c r="C28" s="597" t="s">
        <v>929</v>
      </c>
      <c r="D28" s="183"/>
      <c r="E28" s="184"/>
      <c r="F28" s="184"/>
      <c r="G28" s="184"/>
      <c r="H28" s="184"/>
      <c r="I28" s="184"/>
      <c r="J28" s="184"/>
      <c r="K28" s="187"/>
      <c r="N28" s="184"/>
    </row>
    <row r="29" spans="3:14" ht="15" customHeight="1" collapsed="1">
      <c r="C29" s="817" t="s">
        <v>926</v>
      </c>
      <c r="D29" s="183"/>
      <c r="E29" s="184"/>
      <c r="F29" s="184"/>
      <c r="G29" s="184"/>
      <c r="H29" s="184"/>
      <c r="I29" s="184"/>
      <c r="J29" s="184"/>
      <c r="K29" s="187"/>
      <c r="N29" s="184"/>
    </row>
    <row r="30" spans="3:14" ht="15" customHeight="1" collapsed="1">
      <c r="C30" s="817" t="s">
        <v>927</v>
      </c>
      <c r="D30" s="183"/>
      <c r="E30" s="184"/>
      <c r="F30" s="184"/>
      <c r="G30" s="184"/>
      <c r="H30" s="184"/>
      <c r="I30" s="184"/>
      <c r="J30" s="184"/>
      <c r="K30" s="187"/>
      <c r="N30" s="184"/>
    </row>
    <row r="31" spans="3:14" ht="15" customHeight="1" collapsed="1">
      <c r="C31" s="597" t="s">
        <v>814</v>
      </c>
      <c r="D31" s="183"/>
      <c r="E31" s="184"/>
      <c r="F31" s="184"/>
      <c r="G31" s="184"/>
      <c r="H31" s="184"/>
      <c r="I31" s="184"/>
      <c r="J31" s="184"/>
      <c r="K31" s="187"/>
      <c r="N31" s="184"/>
    </row>
    <row r="32" spans="3:14" ht="15" customHeight="1">
      <c r="C32" s="815" t="s">
        <v>85</v>
      </c>
      <c r="E32" s="190"/>
      <c r="F32" s="190"/>
      <c r="G32" s="190"/>
      <c r="H32" s="190"/>
      <c r="I32" s="190"/>
      <c r="J32" s="190"/>
      <c r="K32" s="190"/>
      <c r="N32" s="184"/>
    </row>
    <row r="33" spans="1:14" ht="15" customHeight="1">
      <c r="C33" s="814"/>
      <c r="E33" s="184"/>
      <c r="F33" s="184"/>
      <c r="G33" s="184"/>
      <c r="H33" s="184"/>
      <c r="I33" s="184"/>
      <c r="J33" s="184"/>
      <c r="K33" s="184"/>
      <c r="N33" s="184"/>
    </row>
    <row r="34" spans="1:14" ht="15" customHeight="1">
      <c r="A34" s="92"/>
      <c r="C34" s="816" t="s">
        <v>483</v>
      </c>
      <c r="D34" s="183"/>
      <c r="E34" s="187"/>
      <c r="F34" s="187"/>
      <c r="G34" s="187"/>
      <c r="H34" s="187"/>
      <c r="I34" s="187"/>
      <c r="J34" s="187"/>
      <c r="K34" s="184"/>
      <c r="N34" s="184"/>
    </row>
    <row r="35" spans="1:14" ht="15" customHeight="1">
      <c r="C35" s="597" t="s">
        <v>803</v>
      </c>
      <c r="E35" s="184"/>
      <c r="F35" s="184"/>
      <c r="G35" s="184"/>
      <c r="H35" s="184"/>
      <c r="I35" s="184"/>
      <c r="J35" s="184"/>
      <c r="K35" s="187"/>
      <c r="N35" s="184"/>
    </row>
    <row r="36" spans="1:14" ht="15" customHeight="1">
      <c r="A36" s="92"/>
      <c r="C36" s="597" t="s">
        <v>804</v>
      </c>
      <c r="E36" s="184"/>
      <c r="F36" s="184"/>
      <c r="G36" s="184"/>
      <c r="H36" s="184"/>
      <c r="I36" s="184"/>
      <c r="J36" s="184"/>
      <c r="K36" s="187"/>
      <c r="N36" s="184"/>
    </row>
    <row r="37" spans="1:14" ht="15" customHeight="1">
      <c r="C37" s="817" t="s">
        <v>86</v>
      </c>
      <c r="E37" s="184"/>
      <c r="F37" s="184"/>
      <c r="G37" s="184"/>
      <c r="H37" s="184"/>
      <c r="I37" s="184"/>
      <c r="J37" s="184"/>
      <c r="K37" s="187"/>
      <c r="N37" s="184"/>
    </row>
    <row r="38" spans="1:14" ht="15" customHeight="1">
      <c r="C38" s="817" t="s">
        <v>80</v>
      </c>
      <c r="E38" s="184"/>
      <c r="F38" s="184"/>
      <c r="G38" s="184"/>
      <c r="H38" s="184"/>
      <c r="I38" s="184"/>
      <c r="J38" s="184"/>
      <c r="K38" s="187"/>
      <c r="N38" s="184"/>
    </row>
    <row r="39" spans="1:14" ht="15" customHeight="1">
      <c r="C39" s="817" t="s">
        <v>88</v>
      </c>
      <c r="E39" s="184"/>
      <c r="F39" s="184"/>
      <c r="G39" s="184"/>
      <c r="H39" s="184"/>
      <c r="I39" s="184"/>
      <c r="J39" s="184"/>
      <c r="K39" s="187"/>
      <c r="N39" s="184"/>
    </row>
    <row r="40" spans="1:14" ht="15" customHeight="1">
      <c r="C40" s="597" t="s">
        <v>929</v>
      </c>
      <c r="E40" s="184"/>
      <c r="F40" s="184"/>
      <c r="G40" s="184"/>
      <c r="H40" s="184"/>
      <c r="I40" s="184"/>
      <c r="J40" s="184"/>
      <c r="K40" s="187"/>
      <c r="N40" s="184"/>
    </row>
    <row r="41" spans="1:14" ht="15" customHeight="1">
      <c r="A41" s="92"/>
      <c r="C41" s="814"/>
      <c r="E41" s="184"/>
      <c r="F41" s="184"/>
      <c r="G41" s="184"/>
      <c r="H41" s="184"/>
      <c r="I41" s="184"/>
      <c r="J41" s="184"/>
      <c r="K41" s="184"/>
      <c r="N41" s="184"/>
    </row>
    <row r="42" spans="1:14" ht="15" customHeight="1">
      <c r="A42" s="92"/>
      <c r="C42" s="815" t="s">
        <v>89</v>
      </c>
      <c r="E42" s="190"/>
      <c r="F42" s="190"/>
      <c r="G42" s="190"/>
      <c r="H42" s="190"/>
      <c r="I42" s="190"/>
      <c r="J42" s="190"/>
      <c r="K42" s="190"/>
      <c r="N42" s="184"/>
    </row>
    <row r="43" spans="1:14" ht="15" customHeight="1" thickBot="1">
      <c r="A43" s="92"/>
      <c r="C43" s="815" t="s">
        <v>90</v>
      </c>
      <c r="E43" s="192"/>
      <c r="F43" s="192"/>
      <c r="G43" s="192"/>
      <c r="H43" s="192"/>
      <c r="I43" s="192"/>
      <c r="J43" s="192"/>
      <c r="K43" s="192"/>
      <c r="N43" s="184"/>
    </row>
    <row r="44" spans="1:14" ht="15" customHeight="1" thickTop="1">
      <c r="A44" s="92"/>
      <c r="C44" s="818" t="s">
        <v>906</v>
      </c>
      <c r="G44" s="176"/>
      <c r="H44" s="176"/>
      <c r="I44" s="176"/>
      <c r="J44" s="176"/>
      <c r="N44" s="184"/>
    </row>
    <row r="45" spans="1:14" ht="15" customHeight="1">
      <c r="A45" s="92"/>
      <c r="C45" s="818" t="s">
        <v>907</v>
      </c>
      <c r="G45" s="193"/>
      <c r="H45" s="185"/>
      <c r="K45" s="176"/>
      <c r="N45" s="184"/>
    </row>
    <row r="46" spans="1:14" ht="15" customHeight="1">
      <c r="A46" s="92"/>
      <c r="C46" s="840" t="s">
        <v>801</v>
      </c>
      <c r="I46" s="426" t="s">
        <v>280</v>
      </c>
      <c r="N46" s="184"/>
    </row>
    <row r="47" spans="1:14" ht="15" customHeight="1">
      <c r="C47" s="814"/>
      <c r="E47" s="178" t="s">
        <v>410</v>
      </c>
      <c r="F47" s="954" t="s">
        <v>91</v>
      </c>
      <c r="G47" s="952" t="s">
        <v>72</v>
      </c>
      <c r="H47" s="952" t="s">
        <v>373</v>
      </c>
      <c r="I47" s="179" t="s">
        <v>221</v>
      </c>
      <c r="N47" s="184"/>
    </row>
    <row r="48" spans="1:14" ht="15" customHeight="1">
      <c r="C48" s="820" t="s">
        <v>456</v>
      </c>
      <c r="D48" s="531"/>
      <c r="E48" s="528" t="s">
        <v>282</v>
      </c>
      <c r="F48" s="955"/>
      <c r="G48" s="953"/>
      <c r="H48" s="953"/>
      <c r="I48" s="532" t="s">
        <v>282</v>
      </c>
      <c r="N48" s="184"/>
    </row>
    <row r="49" spans="1:14" ht="15" customHeight="1">
      <c r="C49" s="814"/>
      <c r="D49" s="183"/>
      <c r="E49" s="195"/>
      <c r="F49" s="195"/>
      <c r="G49" s="195"/>
      <c r="H49" s="195"/>
      <c r="I49" s="195"/>
      <c r="N49" s="184"/>
    </row>
    <row r="50" spans="1:14" ht="15" customHeight="1">
      <c r="C50" s="816" t="s">
        <v>457</v>
      </c>
      <c r="D50" s="183"/>
      <c r="E50" s="191"/>
      <c r="F50" s="191"/>
      <c r="G50" s="191"/>
      <c r="H50" s="191"/>
      <c r="I50" s="191"/>
      <c r="N50" s="184"/>
    </row>
    <row r="51" spans="1:14" ht="15" customHeight="1">
      <c r="C51" s="597" t="s">
        <v>812</v>
      </c>
      <c r="D51" s="183"/>
      <c r="E51" s="191"/>
      <c r="F51" s="191"/>
      <c r="G51" s="191"/>
      <c r="H51" s="191"/>
      <c r="I51" s="191"/>
      <c r="N51" s="184"/>
    </row>
    <row r="52" spans="1:14" ht="15" customHeight="1">
      <c r="C52" s="597" t="s">
        <v>813</v>
      </c>
      <c r="D52" s="183"/>
      <c r="E52" s="191"/>
      <c r="F52" s="191"/>
      <c r="G52" s="191"/>
      <c r="H52" s="191"/>
      <c r="I52" s="191"/>
      <c r="N52" s="184"/>
    </row>
    <row r="53" spans="1:14" ht="15" customHeight="1">
      <c r="C53" s="815" t="s">
        <v>76</v>
      </c>
      <c r="E53" s="190"/>
      <c r="F53" s="190"/>
      <c r="G53" s="190"/>
      <c r="H53" s="190"/>
      <c r="I53" s="190"/>
      <c r="N53" s="184"/>
    </row>
    <row r="54" spans="1:14" ht="15" customHeight="1">
      <c r="C54" s="814"/>
      <c r="D54" s="183"/>
      <c r="E54" s="191"/>
      <c r="F54" s="191"/>
      <c r="G54" s="191"/>
      <c r="H54" s="191"/>
      <c r="I54" s="191"/>
      <c r="N54" s="184"/>
    </row>
    <row r="55" spans="1:14" ht="15" customHeight="1">
      <c r="C55" s="816" t="s">
        <v>533</v>
      </c>
      <c r="D55" s="183"/>
      <c r="E55" s="191"/>
      <c r="F55" s="191"/>
      <c r="G55" s="191"/>
      <c r="H55" s="191"/>
      <c r="I55" s="191"/>
      <c r="N55" s="184"/>
    </row>
    <row r="56" spans="1:14" ht="15" customHeight="1">
      <c r="B56" s="202"/>
      <c r="C56" s="597" t="s">
        <v>803</v>
      </c>
      <c r="E56" s="191"/>
      <c r="F56" s="191"/>
      <c r="G56" s="191"/>
      <c r="H56" s="191"/>
      <c r="I56" s="191"/>
      <c r="K56" s="187"/>
      <c r="N56" s="184"/>
    </row>
    <row r="57" spans="1:14" ht="15" customHeight="1">
      <c r="B57" s="202"/>
      <c r="C57" s="597" t="s">
        <v>804</v>
      </c>
      <c r="E57" s="191"/>
      <c r="F57" s="191"/>
      <c r="G57" s="191"/>
      <c r="H57" s="191"/>
      <c r="I57" s="191"/>
      <c r="N57" s="184"/>
    </row>
    <row r="58" spans="1:14" ht="15" customHeight="1">
      <c r="A58" s="196"/>
      <c r="B58" s="202"/>
      <c r="C58" s="817" t="s">
        <v>948</v>
      </c>
      <c r="D58" s="183"/>
      <c r="E58" s="191"/>
      <c r="F58" s="191"/>
      <c r="G58" s="191"/>
      <c r="H58" s="191"/>
      <c r="I58" s="191"/>
      <c r="K58" s="187"/>
      <c r="L58" s="203"/>
      <c r="N58" s="184"/>
    </row>
    <row r="59" spans="1:14" ht="15" customHeight="1">
      <c r="A59" s="196"/>
      <c r="B59" s="202"/>
      <c r="C59" s="817" t="s">
        <v>945</v>
      </c>
      <c r="D59" s="183"/>
      <c r="E59" s="191"/>
      <c r="F59" s="191"/>
      <c r="G59" s="191"/>
      <c r="H59" s="191"/>
      <c r="I59" s="191"/>
      <c r="K59" s="187"/>
      <c r="N59" s="184"/>
    </row>
    <row r="60" spans="1:14" ht="15" customHeight="1">
      <c r="A60" s="196"/>
      <c r="B60" s="202"/>
      <c r="C60" s="817" t="s">
        <v>946</v>
      </c>
      <c r="D60" s="183"/>
      <c r="E60" s="191"/>
      <c r="F60" s="191"/>
      <c r="G60" s="191"/>
      <c r="H60" s="191"/>
      <c r="I60" s="191"/>
      <c r="K60" s="187"/>
      <c r="N60" s="184"/>
    </row>
    <row r="61" spans="1:14" ht="15" customHeight="1" collapsed="1">
      <c r="A61" s="196"/>
      <c r="B61" s="202"/>
      <c r="C61" s="817" t="s">
        <v>947</v>
      </c>
      <c r="E61" s="191"/>
      <c r="F61" s="191"/>
      <c r="G61" s="191"/>
      <c r="H61" s="191"/>
      <c r="I61" s="191"/>
      <c r="K61" s="187"/>
      <c r="N61" s="184"/>
    </row>
    <row r="62" spans="1:14" ht="15" customHeight="1" collapsed="1">
      <c r="B62" s="202"/>
      <c r="C62" s="817" t="s">
        <v>941</v>
      </c>
      <c r="E62" s="191"/>
      <c r="F62" s="191"/>
      <c r="G62" s="191"/>
      <c r="H62" s="191"/>
      <c r="I62" s="191"/>
      <c r="K62" s="187"/>
      <c r="N62" s="184"/>
    </row>
    <row r="63" spans="1:14" ht="15" customHeight="1">
      <c r="B63" s="202"/>
      <c r="C63" s="597" t="s">
        <v>928</v>
      </c>
      <c r="E63" s="191"/>
      <c r="F63" s="191"/>
      <c r="G63" s="191"/>
      <c r="H63" s="191"/>
      <c r="I63" s="191"/>
      <c r="K63" s="187"/>
      <c r="N63" s="184"/>
    </row>
    <row r="64" spans="1:14" ht="15" customHeight="1">
      <c r="B64" s="202"/>
      <c r="C64" s="817" t="s">
        <v>926</v>
      </c>
      <c r="E64" s="191"/>
      <c r="F64" s="191"/>
      <c r="G64" s="191"/>
      <c r="H64" s="191"/>
      <c r="I64" s="191"/>
      <c r="K64" s="187"/>
      <c r="N64" s="184"/>
    </row>
    <row r="65" spans="1:14" ht="15" customHeight="1">
      <c r="B65" s="202"/>
      <c r="C65" s="817" t="s">
        <v>927</v>
      </c>
      <c r="E65" s="191"/>
      <c r="F65" s="191"/>
      <c r="G65" s="191"/>
      <c r="H65" s="191"/>
      <c r="I65" s="191"/>
      <c r="K65" s="187"/>
      <c r="N65" s="184"/>
    </row>
    <row r="66" spans="1:14" ht="15" customHeight="1">
      <c r="B66" s="202"/>
      <c r="C66" s="597" t="s">
        <v>930</v>
      </c>
      <c r="E66" s="191"/>
      <c r="F66" s="191"/>
      <c r="G66" s="191"/>
      <c r="H66" s="191"/>
      <c r="I66" s="191"/>
      <c r="K66" s="187"/>
      <c r="N66" s="184"/>
    </row>
    <row r="67" spans="1:14" ht="15" customHeight="1">
      <c r="B67" s="202"/>
      <c r="C67" s="817" t="s">
        <v>926</v>
      </c>
      <c r="E67" s="191"/>
      <c r="F67" s="191"/>
      <c r="G67" s="191"/>
      <c r="H67" s="191"/>
      <c r="I67" s="191"/>
      <c r="K67" s="187"/>
      <c r="N67" s="184"/>
    </row>
    <row r="68" spans="1:14" ht="15" customHeight="1">
      <c r="B68" s="202"/>
      <c r="C68" s="817" t="s">
        <v>927</v>
      </c>
      <c r="E68" s="191"/>
      <c r="F68" s="191"/>
      <c r="G68" s="191"/>
      <c r="H68" s="191"/>
      <c r="I68" s="191"/>
      <c r="K68" s="187"/>
      <c r="N68" s="184"/>
    </row>
    <row r="69" spans="1:14" ht="15" customHeight="1" collapsed="1">
      <c r="B69" s="202"/>
      <c r="C69" s="597" t="s">
        <v>929</v>
      </c>
      <c r="D69" s="183"/>
      <c r="E69" s="191"/>
      <c r="F69" s="191"/>
      <c r="G69" s="191"/>
      <c r="H69" s="191"/>
      <c r="I69" s="191"/>
      <c r="K69" s="187"/>
      <c r="N69" s="184"/>
    </row>
    <row r="70" spans="1:14" s="199" customFormat="1" ht="15" customHeight="1" collapsed="1">
      <c r="A70" s="174"/>
      <c r="B70" s="202"/>
      <c r="C70" s="817" t="s">
        <v>926</v>
      </c>
      <c r="D70" s="198"/>
      <c r="E70" s="191"/>
      <c r="F70" s="191"/>
      <c r="G70" s="191"/>
      <c r="H70" s="191"/>
      <c r="I70" s="191"/>
      <c r="J70" s="92"/>
      <c r="K70" s="187"/>
      <c r="N70" s="184"/>
    </row>
    <row r="71" spans="1:14" ht="15" customHeight="1" collapsed="1">
      <c r="B71" s="202"/>
      <c r="C71" s="817" t="s">
        <v>927</v>
      </c>
      <c r="E71" s="191"/>
      <c r="F71" s="191"/>
      <c r="G71" s="191"/>
      <c r="H71" s="191"/>
      <c r="I71" s="191"/>
      <c r="K71" s="187"/>
      <c r="N71" s="184"/>
    </row>
    <row r="72" spans="1:14" ht="15" customHeight="1" collapsed="1">
      <c r="A72" s="196"/>
      <c r="B72" s="202"/>
      <c r="C72" s="597" t="s">
        <v>814</v>
      </c>
      <c r="E72" s="191"/>
      <c r="F72" s="191"/>
      <c r="G72" s="191"/>
      <c r="H72" s="191"/>
      <c r="I72" s="191"/>
      <c r="K72" s="187"/>
      <c r="N72" s="184"/>
    </row>
    <row r="73" spans="1:14" ht="15" customHeight="1">
      <c r="C73" s="814"/>
      <c r="E73" s="200"/>
      <c r="F73" s="200"/>
      <c r="G73" s="200"/>
      <c r="H73" s="200"/>
      <c r="I73" s="200"/>
      <c r="N73" s="184"/>
    </row>
    <row r="74" spans="1:14" ht="15" customHeight="1">
      <c r="A74" s="92"/>
      <c r="C74" s="815" t="s">
        <v>85</v>
      </c>
      <c r="E74" s="190"/>
      <c r="F74" s="190"/>
      <c r="G74" s="190"/>
      <c r="H74" s="190"/>
      <c r="I74" s="190"/>
      <c r="K74" s="204"/>
      <c r="N74" s="184"/>
    </row>
    <row r="75" spans="1:14" ht="15" customHeight="1" thickBot="1">
      <c r="C75" s="815" t="s">
        <v>92</v>
      </c>
      <c r="E75" s="201"/>
      <c r="F75" s="201"/>
      <c r="G75" s="201"/>
      <c r="H75" s="201"/>
      <c r="I75" s="201"/>
      <c r="K75" s="205"/>
      <c r="N75" s="184"/>
    </row>
    <row r="76" spans="1:14" ht="15" customHeight="1" thickTop="1">
      <c r="C76" s="814"/>
      <c r="G76" s="176"/>
      <c r="H76" s="176"/>
      <c r="K76" s="205"/>
      <c r="N76" s="184"/>
    </row>
    <row r="77" spans="1:14" ht="15" customHeight="1">
      <c r="C77" s="818" t="s">
        <v>906</v>
      </c>
      <c r="G77" s="176"/>
      <c r="H77" s="176"/>
      <c r="K77" s="205"/>
      <c r="N77" s="184"/>
    </row>
    <row r="78" spans="1:14" ht="15" customHeight="1">
      <c r="A78" s="92"/>
      <c r="C78" s="818" t="s">
        <v>907</v>
      </c>
      <c r="D78" s="92"/>
      <c r="E78" s="92"/>
      <c r="F78" s="92"/>
      <c r="G78" s="92"/>
      <c r="H78" s="176"/>
    </row>
    <row r="79" spans="1:14" ht="15" customHeight="1">
      <c r="A79" s="92"/>
      <c r="C79" s="840" t="s">
        <v>801</v>
      </c>
      <c r="D79" s="92"/>
      <c r="E79" s="92"/>
      <c r="F79" s="92"/>
      <c r="G79" s="92"/>
      <c r="H79" s="92"/>
    </row>
    <row r="80" spans="1:14" ht="15" customHeight="1">
      <c r="A80" s="92"/>
      <c r="C80" s="966" t="str">
        <f>B2&amp;" (ACEITE)"</f>
        <v>Quadro N2-11-REN -  Ativos intangíveis_TEE (2022&gt;) (ACEITE)</v>
      </c>
      <c r="D80" s="967"/>
      <c r="E80" s="967"/>
      <c r="F80" s="967"/>
      <c r="G80" s="967"/>
      <c r="H80" s="967"/>
      <c r="I80" s="967"/>
      <c r="J80" s="967"/>
    </row>
    <row r="81" spans="1:11" ht="15" customHeight="1">
      <c r="A81" s="92"/>
      <c r="C81" s="177"/>
      <c r="K81" s="426" t="s">
        <v>280</v>
      </c>
    </row>
    <row r="82" spans="1:11" ht="15" customHeight="1">
      <c r="A82" s="92"/>
      <c r="E82" s="178" t="s">
        <v>410</v>
      </c>
      <c r="F82" s="956" t="s">
        <v>70</v>
      </c>
      <c r="G82" s="956"/>
      <c r="H82" s="179" t="s">
        <v>71</v>
      </c>
      <c r="I82" s="952" t="s">
        <v>72</v>
      </c>
      <c r="J82" s="952" t="s">
        <v>373</v>
      </c>
      <c r="K82" s="179" t="s">
        <v>221</v>
      </c>
    </row>
    <row r="83" spans="1:11" ht="15" customHeight="1">
      <c r="A83" s="92"/>
      <c r="C83" s="527" t="s">
        <v>465</v>
      </c>
      <c r="D83" s="531"/>
      <c r="E83" s="528" t="s">
        <v>282</v>
      </c>
      <c r="F83" s="528" t="s">
        <v>73</v>
      </c>
      <c r="G83" s="528" t="s">
        <v>74</v>
      </c>
      <c r="H83" s="528" t="s">
        <v>75</v>
      </c>
      <c r="I83" s="953"/>
      <c r="J83" s="953"/>
      <c r="K83" s="532" t="s">
        <v>282</v>
      </c>
    </row>
    <row r="84" spans="1:11" ht="15" customHeight="1">
      <c r="A84" s="92"/>
      <c r="D84" s="183"/>
      <c r="E84" s="184"/>
      <c r="F84" s="184"/>
      <c r="G84" s="185"/>
      <c r="H84" s="184"/>
      <c r="I84" s="184"/>
      <c r="J84" s="184"/>
      <c r="K84" s="184"/>
    </row>
    <row r="85" spans="1:11" ht="15" customHeight="1">
      <c r="A85" s="92"/>
      <c r="C85" s="816" t="s">
        <v>464</v>
      </c>
      <c r="D85" s="183"/>
      <c r="E85" s="184"/>
      <c r="F85" s="184"/>
      <c r="G85" s="185"/>
      <c r="H85" s="184"/>
      <c r="I85" s="184"/>
      <c r="J85" s="184"/>
      <c r="K85" s="187"/>
    </row>
    <row r="86" spans="1:11" ht="15" customHeight="1">
      <c r="A86" s="92"/>
      <c r="C86" s="597" t="s">
        <v>812</v>
      </c>
      <c r="D86" s="183"/>
      <c r="E86" s="184"/>
      <c r="F86" s="184"/>
      <c r="G86" s="184"/>
      <c r="H86" s="184"/>
      <c r="I86" s="184"/>
      <c r="J86" s="184"/>
      <c r="K86" s="187"/>
    </row>
    <row r="87" spans="1:11" ht="15" customHeight="1">
      <c r="A87" s="92"/>
      <c r="C87" s="597" t="s">
        <v>813</v>
      </c>
      <c r="D87" s="183"/>
      <c r="E87" s="184"/>
      <c r="F87" s="184"/>
      <c r="G87" s="184"/>
      <c r="H87" s="184"/>
      <c r="I87" s="184"/>
      <c r="J87" s="184"/>
      <c r="K87" s="187"/>
    </row>
    <row r="88" spans="1:11" ht="15" customHeight="1">
      <c r="A88" s="92"/>
      <c r="C88" s="815" t="s">
        <v>76</v>
      </c>
      <c r="D88" s="183"/>
      <c r="E88" s="190"/>
      <c r="F88" s="190"/>
      <c r="G88" s="190"/>
      <c r="H88" s="190"/>
      <c r="I88" s="190"/>
      <c r="J88" s="190"/>
      <c r="K88" s="190"/>
    </row>
    <row r="89" spans="1:11" ht="15" customHeight="1">
      <c r="A89" s="92"/>
      <c r="C89" s="814"/>
      <c r="D89" s="183"/>
      <c r="E89" s="184"/>
      <c r="F89" s="184"/>
      <c r="G89" s="184"/>
      <c r="H89" s="184"/>
      <c r="I89" s="184"/>
      <c r="J89" s="184"/>
      <c r="K89" s="184"/>
    </row>
    <row r="90" spans="1:11" ht="15" customHeight="1">
      <c r="A90" s="92"/>
      <c r="C90" s="816" t="s">
        <v>534</v>
      </c>
      <c r="D90" s="183"/>
      <c r="E90" s="184"/>
      <c r="F90" s="184"/>
      <c r="G90" s="184"/>
      <c r="H90" s="184"/>
      <c r="I90" s="184"/>
      <c r="J90" s="184"/>
      <c r="K90" s="184"/>
    </row>
    <row r="91" spans="1:11" ht="15" customHeight="1">
      <c r="A91" s="92"/>
      <c r="C91" s="597" t="s">
        <v>802</v>
      </c>
      <c r="D91" s="183"/>
      <c r="E91" s="184"/>
      <c r="F91" s="185"/>
      <c r="G91" s="184"/>
      <c r="H91" s="184"/>
      <c r="I91" s="184"/>
      <c r="J91" s="184"/>
      <c r="K91" s="187"/>
    </row>
    <row r="92" spans="1:11" ht="15" customHeight="1">
      <c r="A92" s="92"/>
      <c r="C92" s="597" t="s">
        <v>803</v>
      </c>
      <c r="D92" s="183"/>
      <c r="E92" s="184"/>
      <c r="F92" s="184"/>
      <c r="G92" s="184"/>
      <c r="H92" s="184"/>
      <c r="I92" s="184"/>
      <c r="J92" s="184"/>
      <c r="K92" s="187"/>
    </row>
    <row r="93" spans="1:11" ht="15" customHeight="1">
      <c r="A93" s="92"/>
      <c r="C93" s="597" t="s">
        <v>804</v>
      </c>
      <c r="D93" s="183"/>
      <c r="E93" s="184"/>
      <c r="F93" s="184"/>
      <c r="G93" s="184"/>
      <c r="H93" s="184"/>
      <c r="I93" s="184"/>
      <c r="J93" s="184"/>
      <c r="K93" s="184"/>
    </row>
    <row r="94" spans="1:11" ht="15" customHeight="1">
      <c r="A94" s="92"/>
      <c r="C94" s="817" t="s">
        <v>948</v>
      </c>
      <c r="D94" s="183"/>
      <c r="E94" s="184"/>
      <c r="F94" s="184"/>
      <c r="G94" s="184"/>
      <c r="H94" s="184"/>
      <c r="I94" s="184"/>
      <c r="J94" s="184"/>
      <c r="K94" s="187"/>
    </row>
    <row r="95" spans="1:11" ht="15" customHeight="1">
      <c r="A95" s="92"/>
      <c r="C95" s="817" t="s">
        <v>945</v>
      </c>
      <c r="D95" s="183"/>
      <c r="E95" s="184"/>
      <c r="F95" s="184"/>
      <c r="G95" s="184"/>
      <c r="H95" s="184"/>
      <c r="I95" s="184"/>
      <c r="J95" s="184"/>
      <c r="K95" s="187"/>
    </row>
    <row r="96" spans="1:11" ht="15" customHeight="1">
      <c r="A96" s="92"/>
      <c r="C96" s="817" t="s">
        <v>946</v>
      </c>
      <c r="D96" s="183"/>
      <c r="E96" s="184"/>
      <c r="F96" s="184"/>
      <c r="G96" s="184"/>
      <c r="H96" s="184"/>
      <c r="I96" s="184"/>
      <c r="J96" s="184"/>
      <c r="K96" s="187"/>
    </row>
    <row r="97" spans="1:11" ht="15" customHeight="1">
      <c r="A97" s="92"/>
      <c r="C97" s="817" t="s">
        <v>947</v>
      </c>
      <c r="D97" s="183"/>
      <c r="E97" s="184"/>
      <c r="F97" s="184"/>
      <c r="G97" s="184"/>
      <c r="H97" s="184"/>
      <c r="I97" s="184"/>
      <c r="J97" s="184"/>
      <c r="K97" s="187"/>
    </row>
    <row r="98" spans="1:11" ht="15" customHeight="1">
      <c r="A98" s="92"/>
      <c r="C98" s="817" t="s">
        <v>941</v>
      </c>
      <c r="D98" s="183"/>
      <c r="E98" s="184"/>
      <c r="F98" s="184"/>
      <c r="G98" s="184"/>
      <c r="H98" s="184"/>
      <c r="I98" s="184"/>
      <c r="J98" s="184"/>
      <c r="K98" s="187"/>
    </row>
    <row r="99" spans="1:11" ht="15" customHeight="1">
      <c r="A99" s="92"/>
      <c r="C99" s="597" t="s">
        <v>928</v>
      </c>
      <c r="D99" s="183"/>
      <c r="E99" s="184"/>
      <c r="F99" s="184"/>
      <c r="G99" s="184"/>
      <c r="H99" s="184"/>
      <c r="I99" s="184"/>
      <c r="J99" s="184"/>
      <c r="K99" s="187"/>
    </row>
    <row r="100" spans="1:11" ht="15" customHeight="1">
      <c r="A100" s="92"/>
      <c r="C100" s="817" t="s">
        <v>926</v>
      </c>
      <c r="D100" s="183"/>
      <c r="E100" s="184"/>
      <c r="F100" s="184"/>
      <c r="G100" s="184"/>
      <c r="H100" s="184"/>
      <c r="I100" s="184"/>
      <c r="J100" s="184"/>
      <c r="K100" s="187"/>
    </row>
    <row r="101" spans="1:11" ht="15" customHeight="1">
      <c r="A101" s="92"/>
      <c r="C101" s="817" t="s">
        <v>927</v>
      </c>
      <c r="D101" s="183"/>
      <c r="E101" s="184"/>
      <c r="F101" s="184"/>
      <c r="G101" s="184"/>
      <c r="H101" s="184"/>
      <c r="I101" s="184"/>
      <c r="J101" s="184"/>
      <c r="K101" s="187"/>
    </row>
    <row r="102" spans="1:11" ht="15" customHeight="1">
      <c r="A102" s="92"/>
      <c r="C102" s="597" t="s">
        <v>930</v>
      </c>
      <c r="D102" s="183"/>
      <c r="E102" s="184"/>
      <c r="F102" s="184"/>
      <c r="G102" s="184"/>
      <c r="H102" s="184"/>
      <c r="I102" s="184"/>
      <c r="J102" s="184"/>
      <c r="K102" s="187"/>
    </row>
    <row r="103" spans="1:11" ht="15" customHeight="1">
      <c r="A103" s="92"/>
      <c r="C103" s="817" t="s">
        <v>926</v>
      </c>
      <c r="D103" s="183"/>
      <c r="E103" s="184"/>
      <c r="F103" s="184"/>
      <c r="G103" s="184"/>
      <c r="H103" s="184"/>
      <c r="I103" s="184"/>
      <c r="J103" s="184"/>
      <c r="K103" s="187"/>
    </row>
    <row r="104" spans="1:11" ht="15" customHeight="1">
      <c r="A104" s="92"/>
      <c r="C104" s="817" t="s">
        <v>927</v>
      </c>
      <c r="D104" s="183"/>
      <c r="E104" s="184"/>
      <c r="F104" s="184"/>
      <c r="G104" s="184"/>
      <c r="H104" s="184"/>
      <c r="I104" s="184"/>
      <c r="J104" s="184"/>
      <c r="K104" s="187"/>
    </row>
    <row r="105" spans="1:11" ht="15" customHeight="1">
      <c r="A105" s="92"/>
      <c r="C105" s="597" t="s">
        <v>929</v>
      </c>
      <c r="D105" s="183"/>
      <c r="E105" s="184"/>
      <c r="F105" s="184"/>
      <c r="G105" s="184"/>
      <c r="H105" s="184"/>
      <c r="I105" s="184"/>
      <c r="J105" s="184"/>
      <c r="K105" s="187"/>
    </row>
    <row r="106" spans="1:11" ht="15" customHeight="1">
      <c r="A106" s="92"/>
      <c r="C106" s="817" t="s">
        <v>926</v>
      </c>
      <c r="D106" s="183"/>
      <c r="E106" s="184"/>
      <c r="F106" s="184"/>
      <c r="G106" s="184"/>
      <c r="H106" s="184"/>
      <c r="I106" s="184"/>
      <c r="J106" s="184"/>
      <c r="K106" s="187"/>
    </row>
    <row r="107" spans="1:11" ht="15" customHeight="1">
      <c r="A107" s="92"/>
      <c r="C107" s="817" t="s">
        <v>927</v>
      </c>
      <c r="D107" s="183"/>
      <c r="E107" s="184"/>
      <c r="F107" s="184"/>
      <c r="G107" s="184"/>
      <c r="H107" s="184"/>
      <c r="I107" s="184"/>
      <c r="J107" s="184"/>
      <c r="K107" s="187"/>
    </row>
    <row r="108" spans="1:11" ht="15" customHeight="1">
      <c r="A108" s="92"/>
      <c r="C108" s="597" t="s">
        <v>814</v>
      </c>
      <c r="D108" s="183"/>
      <c r="E108" s="184"/>
      <c r="F108" s="184"/>
      <c r="G108" s="184"/>
      <c r="H108" s="184"/>
      <c r="I108" s="184"/>
      <c r="J108" s="184"/>
      <c r="K108" s="187"/>
    </row>
    <row r="109" spans="1:11" ht="15" customHeight="1">
      <c r="A109" s="92"/>
      <c r="C109" s="815" t="s">
        <v>85</v>
      </c>
      <c r="E109" s="190"/>
      <c r="F109" s="190"/>
      <c r="G109" s="190"/>
      <c r="H109" s="190"/>
      <c r="I109" s="190"/>
      <c r="J109" s="190"/>
      <c r="K109" s="190"/>
    </row>
    <row r="110" spans="1:11" ht="15" customHeight="1">
      <c r="A110" s="92"/>
      <c r="C110" s="814"/>
      <c r="E110" s="184"/>
      <c r="F110" s="184"/>
      <c r="G110" s="184"/>
      <c r="H110" s="184"/>
      <c r="I110" s="184"/>
      <c r="J110" s="184"/>
      <c r="K110" s="184"/>
    </row>
    <row r="111" spans="1:11" ht="15" customHeight="1">
      <c r="A111" s="92"/>
      <c r="C111" s="816" t="s">
        <v>484</v>
      </c>
      <c r="D111" s="183"/>
      <c r="E111" s="187"/>
      <c r="F111" s="187"/>
      <c r="G111" s="187"/>
      <c r="H111" s="187"/>
      <c r="I111" s="187"/>
      <c r="J111" s="187"/>
      <c r="K111" s="184"/>
    </row>
    <row r="112" spans="1:11" ht="15" customHeight="1">
      <c r="A112" s="92"/>
      <c r="C112" s="597" t="s">
        <v>803</v>
      </c>
      <c r="E112" s="184"/>
      <c r="F112" s="184"/>
      <c r="G112" s="184"/>
      <c r="H112" s="184"/>
      <c r="I112" s="184"/>
      <c r="J112" s="184"/>
      <c r="K112" s="187"/>
    </row>
    <row r="113" spans="1:11" ht="15" customHeight="1">
      <c r="A113" s="92"/>
      <c r="C113" s="597" t="s">
        <v>804</v>
      </c>
      <c r="E113" s="184"/>
      <c r="F113" s="184"/>
      <c r="G113" s="184"/>
      <c r="H113" s="184"/>
      <c r="I113" s="184"/>
      <c r="J113" s="184"/>
      <c r="K113" s="187"/>
    </row>
    <row r="114" spans="1:11" ht="15" customHeight="1">
      <c r="A114" s="92"/>
      <c r="C114" s="817" t="s">
        <v>86</v>
      </c>
      <c r="E114" s="184"/>
      <c r="F114" s="184"/>
      <c r="G114" s="184"/>
      <c r="H114" s="184"/>
      <c r="I114" s="184"/>
      <c r="J114" s="184"/>
      <c r="K114" s="187"/>
    </row>
    <row r="115" spans="1:11" ht="15" customHeight="1">
      <c r="A115" s="92"/>
      <c r="C115" s="817" t="s">
        <v>80</v>
      </c>
      <c r="E115" s="184"/>
      <c r="F115" s="184"/>
      <c r="G115" s="184"/>
      <c r="H115" s="184"/>
      <c r="I115" s="184"/>
      <c r="J115" s="184"/>
      <c r="K115" s="187"/>
    </row>
    <row r="116" spans="1:11" ht="15" customHeight="1">
      <c r="A116" s="92"/>
      <c r="C116" s="817" t="s">
        <v>88</v>
      </c>
      <c r="E116" s="184"/>
      <c r="F116" s="184"/>
      <c r="G116" s="184"/>
      <c r="H116" s="184"/>
      <c r="I116" s="184"/>
      <c r="J116" s="184"/>
      <c r="K116" s="187"/>
    </row>
    <row r="117" spans="1:11" ht="15" customHeight="1">
      <c r="C117" s="597" t="s">
        <v>929</v>
      </c>
      <c r="E117" s="184"/>
      <c r="F117" s="184"/>
      <c r="G117" s="184"/>
      <c r="H117" s="184"/>
      <c r="I117" s="184"/>
      <c r="J117" s="184"/>
      <c r="K117" s="187"/>
    </row>
    <row r="118" spans="1:11" ht="15" customHeight="1">
      <c r="A118" s="92"/>
      <c r="C118" s="814"/>
      <c r="E118" s="184"/>
      <c r="F118" s="184"/>
      <c r="G118" s="184"/>
      <c r="H118" s="184"/>
      <c r="I118" s="184"/>
      <c r="J118" s="184"/>
      <c r="K118" s="184"/>
    </row>
    <row r="119" spans="1:11" ht="15" customHeight="1">
      <c r="A119" s="92"/>
      <c r="C119" s="815" t="s">
        <v>89</v>
      </c>
      <c r="E119" s="190"/>
      <c r="F119" s="190"/>
      <c r="G119" s="190"/>
      <c r="H119" s="190"/>
      <c r="I119" s="190"/>
      <c r="J119" s="190"/>
      <c r="K119" s="190"/>
    </row>
    <row r="120" spans="1:11" ht="15" customHeight="1" thickBot="1">
      <c r="A120" s="92"/>
      <c r="C120" s="815" t="s">
        <v>90</v>
      </c>
      <c r="E120" s="192"/>
      <c r="F120" s="192"/>
      <c r="G120" s="192"/>
      <c r="H120" s="192"/>
      <c r="I120" s="192"/>
      <c r="J120" s="192"/>
      <c r="K120" s="192"/>
    </row>
    <row r="121" spans="1:11" ht="15" customHeight="1" thickTop="1">
      <c r="A121" s="92"/>
      <c r="C121" s="818" t="s">
        <v>906</v>
      </c>
      <c r="G121" s="176"/>
      <c r="H121" s="176"/>
      <c r="I121" s="176"/>
      <c r="J121" s="176"/>
    </row>
    <row r="122" spans="1:11" ht="15" customHeight="1">
      <c r="A122" s="92"/>
      <c r="C122" s="818" t="s">
        <v>907</v>
      </c>
      <c r="G122" s="193"/>
      <c r="H122" s="185"/>
    </row>
    <row r="123" spans="1:11" ht="15" customHeight="1">
      <c r="A123" s="92"/>
      <c r="C123" s="840" t="s">
        <v>801</v>
      </c>
      <c r="I123" s="426" t="s">
        <v>280</v>
      </c>
    </row>
    <row r="124" spans="1:11" ht="15" customHeight="1">
      <c r="A124" s="92"/>
      <c r="C124" s="814"/>
      <c r="E124" s="178" t="s">
        <v>410</v>
      </c>
      <c r="F124" s="954" t="s">
        <v>91</v>
      </c>
      <c r="G124" s="952" t="s">
        <v>72</v>
      </c>
      <c r="H124" s="952" t="s">
        <v>373</v>
      </c>
      <c r="I124" s="179" t="s">
        <v>221</v>
      </c>
    </row>
    <row r="125" spans="1:11" ht="15" customHeight="1">
      <c r="A125" s="92"/>
      <c r="C125" s="820" t="s">
        <v>466</v>
      </c>
      <c r="D125" s="531"/>
      <c r="E125" s="528" t="s">
        <v>282</v>
      </c>
      <c r="F125" s="955"/>
      <c r="G125" s="953"/>
      <c r="H125" s="953"/>
      <c r="I125" s="532" t="s">
        <v>282</v>
      </c>
    </row>
    <row r="126" spans="1:11" ht="15" customHeight="1">
      <c r="A126" s="92"/>
      <c r="C126" s="814"/>
      <c r="D126" s="183"/>
      <c r="E126" s="195"/>
      <c r="F126" s="195"/>
      <c r="G126" s="195"/>
      <c r="H126" s="195"/>
      <c r="I126" s="195"/>
    </row>
    <row r="127" spans="1:11" ht="15" customHeight="1">
      <c r="A127" s="92"/>
      <c r="C127" s="816" t="s">
        <v>464</v>
      </c>
      <c r="D127" s="183"/>
      <c r="E127" s="191"/>
      <c r="F127" s="191"/>
      <c r="G127" s="191"/>
      <c r="H127" s="191"/>
      <c r="I127" s="191"/>
    </row>
    <row r="128" spans="1:11" ht="15" customHeight="1">
      <c r="A128" s="92"/>
      <c r="C128" s="597" t="s">
        <v>812</v>
      </c>
      <c r="D128" s="183"/>
      <c r="E128" s="191"/>
      <c r="F128" s="191"/>
      <c r="G128" s="191"/>
      <c r="H128" s="191"/>
      <c r="I128" s="191"/>
    </row>
    <row r="129" spans="1:9" ht="15" customHeight="1">
      <c r="A129" s="92"/>
      <c r="C129" s="597" t="s">
        <v>813</v>
      </c>
      <c r="D129" s="183"/>
      <c r="E129" s="191"/>
      <c r="F129" s="191"/>
      <c r="G129" s="191"/>
      <c r="H129" s="191"/>
      <c r="I129" s="191"/>
    </row>
    <row r="130" spans="1:9" ht="15" customHeight="1">
      <c r="A130" s="92"/>
      <c r="C130" s="815" t="s">
        <v>76</v>
      </c>
      <c r="E130" s="190"/>
      <c r="F130" s="190"/>
      <c r="G130" s="190"/>
      <c r="H130" s="190"/>
      <c r="I130" s="190"/>
    </row>
    <row r="131" spans="1:9" ht="15" customHeight="1">
      <c r="A131" s="92"/>
      <c r="C131" s="814"/>
      <c r="D131" s="183"/>
      <c r="E131" s="191"/>
      <c r="F131" s="191"/>
      <c r="G131" s="191"/>
      <c r="H131" s="191"/>
      <c r="I131" s="191"/>
    </row>
    <row r="132" spans="1:9" ht="15" customHeight="1">
      <c r="A132" s="92"/>
      <c r="C132" s="816" t="s">
        <v>534</v>
      </c>
      <c r="D132" s="183"/>
      <c r="E132" s="191"/>
      <c r="F132" s="191"/>
      <c r="G132" s="191"/>
      <c r="H132" s="191"/>
      <c r="I132" s="191"/>
    </row>
    <row r="133" spans="1:9" ht="15" customHeight="1">
      <c r="A133" s="92"/>
      <c r="C133" s="597" t="s">
        <v>803</v>
      </c>
      <c r="E133" s="191"/>
      <c r="F133" s="191"/>
      <c r="G133" s="191"/>
      <c r="H133" s="191"/>
      <c r="I133" s="191"/>
    </row>
    <row r="134" spans="1:9" ht="15" customHeight="1">
      <c r="A134" s="92"/>
      <c r="C134" s="597" t="s">
        <v>804</v>
      </c>
      <c r="E134" s="191"/>
      <c r="F134" s="191"/>
      <c r="G134" s="191"/>
      <c r="H134" s="191"/>
      <c r="I134" s="191"/>
    </row>
    <row r="135" spans="1:9" ht="15" customHeight="1">
      <c r="A135" s="92"/>
      <c r="C135" s="817" t="s">
        <v>948</v>
      </c>
      <c r="D135" s="183"/>
      <c r="E135" s="191"/>
      <c r="F135" s="191"/>
      <c r="G135" s="191"/>
      <c r="H135" s="191"/>
      <c r="I135" s="191"/>
    </row>
    <row r="136" spans="1:9" ht="15" customHeight="1">
      <c r="A136" s="92"/>
      <c r="C136" s="817" t="s">
        <v>945</v>
      </c>
      <c r="D136" s="183"/>
      <c r="E136" s="191"/>
      <c r="F136" s="191"/>
      <c r="G136" s="191"/>
      <c r="H136" s="191"/>
      <c r="I136" s="191"/>
    </row>
    <row r="137" spans="1:9" ht="15" customHeight="1">
      <c r="A137" s="92"/>
      <c r="C137" s="817" t="s">
        <v>946</v>
      </c>
      <c r="D137" s="183"/>
      <c r="E137" s="191"/>
      <c r="F137" s="191"/>
      <c r="G137" s="191"/>
      <c r="H137" s="191"/>
      <c r="I137" s="191"/>
    </row>
    <row r="138" spans="1:9" ht="15" customHeight="1">
      <c r="A138" s="92"/>
      <c r="C138" s="817" t="s">
        <v>947</v>
      </c>
      <c r="E138" s="191"/>
      <c r="F138" s="191"/>
      <c r="G138" s="191"/>
      <c r="H138" s="191"/>
      <c r="I138" s="191"/>
    </row>
    <row r="139" spans="1:9" ht="15" customHeight="1">
      <c r="A139" s="92"/>
      <c r="C139" s="817" t="s">
        <v>941</v>
      </c>
      <c r="E139" s="191"/>
      <c r="F139" s="191"/>
      <c r="G139" s="191"/>
      <c r="H139" s="191"/>
      <c r="I139" s="191"/>
    </row>
    <row r="140" spans="1:9" ht="15" customHeight="1">
      <c r="A140" s="92"/>
      <c r="C140" s="597" t="s">
        <v>928</v>
      </c>
      <c r="E140" s="191"/>
      <c r="F140" s="191"/>
      <c r="G140" s="191"/>
      <c r="H140" s="191"/>
      <c r="I140" s="191"/>
    </row>
    <row r="141" spans="1:9" ht="15" customHeight="1">
      <c r="A141" s="92"/>
      <c r="C141" s="817" t="s">
        <v>926</v>
      </c>
      <c r="E141" s="191"/>
      <c r="F141" s="191"/>
      <c r="G141" s="191"/>
      <c r="H141" s="191"/>
      <c r="I141" s="191"/>
    </row>
    <row r="142" spans="1:9" ht="15" customHeight="1">
      <c r="A142" s="92"/>
      <c r="C142" s="817" t="s">
        <v>927</v>
      </c>
      <c r="E142" s="191"/>
      <c r="F142" s="191"/>
      <c r="G142" s="191"/>
      <c r="H142" s="191"/>
      <c r="I142" s="191"/>
    </row>
    <row r="143" spans="1:9" ht="15" customHeight="1">
      <c r="A143" s="92"/>
      <c r="C143" s="597" t="s">
        <v>930</v>
      </c>
      <c r="E143" s="191"/>
      <c r="F143" s="191"/>
      <c r="G143" s="191"/>
      <c r="H143" s="191"/>
      <c r="I143" s="191"/>
    </row>
    <row r="144" spans="1:9" ht="15" customHeight="1">
      <c r="A144" s="92"/>
      <c r="C144" s="817" t="s">
        <v>926</v>
      </c>
      <c r="E144" s="191"/>
      <c r="F144" s="191"/>
      <c r="G144" s="191"/>
      <c r="H144" s="191"/>
      <c r="I144" s="191"/>
    </row>
    <row r="145" spans="1:14" ht="15" customHeight="1">
      <c r="A145" s="92"/>
      <c r="C145" s="817" t="s">
        <v>927</v>
      </c>
      <c r="E145" s="191"/>
      <c r="F145" s="191"/>
      <c r="G145" s="191"/>
      <c r="H145" s="191"/>
      <c r="I145" s="191"/>
    </row>
    <row r="146" spans="1:14" ht="15" customHeight="1">
      <c r="A146" s="92"/>
      <c r="C146" s="597" t="s">
        <v>929</v>
      </c>
      <c r="D146" s="183"/>
      <c r="E146" s="191"/>
      <c r="F146" s="191"/>
      <c r="G146" s="191"/>
      <c r="H146" s="191"/>
      <c r="I146" s="191"/>
    </row>
    <row r="147" spans="1:14" ht="15" customHeight="1">
      <c r="A147" s="92"/>
      <c r="C147" s="817" t="s">
        <v>926</v>
      </c>
      <c r="D147" s="198"/>
      <c r="E147" s="191"/>
      <c r="F147" s="191"/>
      <c r="G147" s="191"/>
      <c r="H147" s="191"/>
      <c r="I147" s="191"/>
    </row>
    <row r="148" spans="1:14" ht="15" customHeight="1">
      <c r="A148" s="92"/>
      <c r="C148" s="817" t="s">
        <v>927</v>
      </c>
      <c r="E148" s="191"/>
      <c r="F148" s="191"/>
      <c r="G148" s="191"/>
      <c r="H148" s="191"/>
      <c r="I148" s="191"/>
    </row>
    <row r="149" spans="1:14" ht="15" customHeight="1">
      <c r="A149" s="92"/>
      <c r="C149" s="597" t="s">
        <v>814</v>
      </c>
      <c r="E149" s="191"/>
      <c r="F149" s="191"/>
      <c r="G149" s="191"/>
      <c r="H149" s="191"/>
      <c r="I149" s="191"/>
    </row>
    <row r="150" spans="1:14" ht="15" customHeight="1">
      <c r="A150" s="92"/>
      <c r="C150" s="814"/>
      <c r="E150" s="200"/>
      <c r="F150" s="200"/>
      <c r="G150" s="200"/>
      <c r="H150" s="200"/>
      <c r="I150" s="200"/>
    </row>
    <row r="151" spans="1:14" ht="15" customHeight="1">
      <c r="A151" s="92"/>
      <c r="C151" s="815" t="s">
        <v>85</v>
      </c>
      <c r="E151" s="190"/>
      <c r="F151" s="190"/>
      <c r="G151" s="190"/>
      <c r="H151" s="190"/>
      <c r="I151" s="190"/>
    </row>
    <row r="152" spans="1:14" ht="15" customHeight="1" thickBot="1">
      <c r="A152" s="92"/>
      <c r="C152" s="815" t="s">
        <v>92</v>
      </c>
      <c r="E152" s="201"/>
      <c r="F152" s="201"/>
      <c r="G152" s="201"/>
      <c r="H152" s="201"/>
      <c r="I152" s="201"/>
    </row>
    <row r="153" spans="1:14" ht="15" customHeight="1" thickTop="1">
      <c r="G153" s="176"/>
      <c r="H153" s="176"/>
      <c r="K153" s="205"/>
      <c r="N153" s="184"/>
    </row>
    <row r="154" spans="1:14" ht="15" customHeight="1">
      <c r="C154" s="818" t="s">
        <v>906</v>
      </c>
      <c r="G154" s="176"/>
      <c r="H154" s="176"/>
      <c r="K154" s="205"/>
      <c r="N154" s="184"/>
    </row>
    <row r="155" spans="1:14" ht="15" customHeight="1">
      <c r="A155" s="92"/>
      <c r="C155" s="818" t="s">
        <v>907</v>
      </c>
      <c r="D155" s="92"/>
      <c r="E155" s="92"/>
      <c r="F155" s="92"/>
      <c r="G155" s="92"/>
      <c r="H155" s="176"/>
    </row>
    <row r="156" spans="1:14" ht="15" customHeight="1">
      <c r="A156" s="92"/>
      <c r="C156" s="840" t="s">
        <v>801</v>
      </c>
      <c r="D156" s="92"/>
      <c r="E156" s="92"/>
      <c r="F156" s="92"/>
      <c r="G156" s="92"/>
      <c r="H156" s="92"/>
    </row>
    <row r="157" spans="1:14" ht="15" customHeight="1">
      <c r="A157" s="92"/>
      <c r="C157" s="966" t="str">
        <f>B2&amp;" (NÃO ACEITE)"</f>
        <v>Quadro N2-11-REN -  Ativos intangíveis_TEE (2022&gt;) (NÃO ACEITE)</v>
      </c>
      <c r="D157" s="967"/>
      <c r="E157" s="967"/>
      <c r="F157" s="967"/>
      <c r="G157" s="967"/>
      <c r="H157" s="967"/>
      <c r="I157" s="967"/>
      <c r="J157" s="967"/>
    </row>
    <row r="158" spans="1:14" ht="15" customHeight="1">
      <c r="A158" s="92"/>
      <c r="C158" s="177"/>
      <c r="K158" s="426" t="s">
        <v>280</v>
      </c>
    </row>
    <row r="159" spans="1:14" ht="15" customHeight="1">
      <c r="A159" s="92"/>
      <c r="E159" s="178" t="s">
        <v>410</v>
      </c>
      <c r="F159" s="956" t="s">
        <v>70</v>
      </c>
      <c r="G159" s="956"/>
      <c r="H159" s="179" t="s">
        <v>71</v>
      </c>
      <c r="I159" s="952" t="s">
        <v>72</v>
      </c>
      <c r="J159" s="952" t="s">
        <v>373</v>
      </c>
      <c r="K159" s="179" t="s">
        <v>221</v>
      </c>
    </row>
    <row r="160" spans="1:14" ht="15" customHeight="1">
      <c r="A160" s="92"/>
      <c r="C160" s="527" t="s">
        <v>460</v>
      </c>
      <c r="D160" s="531"/>
      <c r="E160" s="528" t="s">
        <v>282</v>
      </c>
      <c r="F160" s="528" t="s">
        <v>73</v>
      </c>
      <c r="G160" s="528" t="s">
        <v>74</v>
      </c>
      <c r="H160" s="528" t="s">
        <v>75</v>
      </c>
      <c r="I160" s="953"/>
      <c r="J160" s="953"/>
      <c r="K160" s="532" t="s">
        <v>282</v>
      </c>
    </row>
    <row r="161" spans="1:11" ht="15" customHeight="1">
      <c r="A161" s="92"/>
      <c r="D161" s="183"/>
      <c r="E161" s="184"/>
      <c r="F161" s="184"/>
      <c r="G161" s="185"/>
      <c r="H161" s="184"/>
      <c r="I161" s="184"/>
      <c r="J161" s="184"/>
      <c r="K161" s="184"/>
    </row>
    <row r="162" spans="1:11" ht="15" customHeight="1">
      <c r="A162" s="92"/>
      <c r="C162" s="186" t="s">
        <v>461</v>
      </c>
      <c r="D162" s="183"/>
      <c r="E162" s="184"/>
      <c r="F162" s="184"/>
      <c r="G162" s="185"/>
      <c r="H162" s="184"/>
      <c r="I162" s="184"/>
      <c r="J162" s="184"/>
      <c r="K162" s="187"/>
    </row>
    <row r="163" spans="1:11" ht="15" customHeight="1">
      <c r="A163" s="92"/>
      <c r="C163" s="597" t="s">
        <v>812</v>
      </c>
      <c r="D163" s="183"/>
      <c r="E163" s="184"/>
      <c r="F163" s="184"/>
      <c r="G163" s="184"/>
      <c r="H163" s="184"/>
      <c r="I163" s="184"/>
      <c r="J163" s="184"/>
      <c r="K163" s="187"/>
    </row>
    <row r="164" spans="1:11" ht="15" customHeight="1">
      <c r="A164" s="92"/>
      <c r="C164" s="597" t="s">
        <v>813</v>
      </c>
      <c r="D164" s="183"/>
      <c r="E164" s="184"/>
      <c r="F164" s="184"/>
      <c r="G164" s="184"/>
      <c r="H164" s="184"/>
      <c r="I164" s="184"/>
      <c r="J164" s="184"/>
      <c r="K164" s="187"/>
    </row>
    <row r="165" spans="1:11" ht="15" customHeight="1">
      <c r="A165" s="92"/>
      <c r="C165" s="815" t="s">
        <v>76</v>
      </c>
      <c r="D165" s="183"/>
      <c r="E165" s="190"/>
      <c r="F165" s="190"/>
      <c r="G165" s="190"/>
      <c r="H165" s="190"/>
      <c r="I165" s="190"/>
      <c r="J165" s="190"/>
      <c r="K165" s="190"/>
    </row>
    <row r="166" spans="1:11" ht="15" customHeight="1">
      <c r="A166" s="92"/>
      <c r="C166" s="814"/>
      <c r="D166" s="183"/>
      <c r="E166" s="184"/>
      <c r="F166" s="184"/>
      <c r="G166" s="184"/>
      <c r="H166" s="184"/>
      <c r="I166" s="184"/>
      <c r="J166" s="184"/>
      <c r="K166" s="184"/>
    </row>
    <row r="167" spans="1:11" ht="15" customHeight="1">
      <c r="A167" s="92"/>
      <c r="C167" s="816" t="s">
        <v>535</v>
      </c>
      <c r="D167" s="183"/>
      <c r="E167" s="184"/>
      <c r="F167" s="184"/>
      <c r="G167" s="184"/>
      <c r="H167" s="184"/>
      <c r="I167" s="184"/>
      <c r="J167" s="184"/>
      <c r="K167" s="184"/>
    </row>
    <row r="168" spans="1:11" ht="15" customHeight="1">
      <c r="A168" s="92"/>
      <c r="C168" s="597" t="s">
        <v>802</v>
      </c>
      <c r="D168" s="183"/>
      <c r="E168" s="184"/>
      <c r="F168" s="185"/>
      <c r="G168" s="184"/>
      <c r="H168" s="184"/>
      <c r="I168" s="184"/>
      <c r="J168" s="184"/>
      <c r="K168" s="187"/>
    </row>
    <row r="169" spans="1:11" ht="15" customHeight="1">
      <c r="A169" s="92"/>
      <c r="C169" s="597" t="s">
        <v>803</v>
      </c>
      <c r="D169" s="183"/>
      <c r="E169" s="184"/>
      <c r="F169" s="184"/>
      <c r="G169" s="184"/>
      <c r="H169" s="184"/>
      <c r="I169" s="184"/>
      <c r="J169" s="184"/>
      <c r="K169" s="187"/>
    </row>
    <row r="170" spans="1:11" ht="15" customHeight="1">
      <c r="A170" s="92"/>
      <c r="C170" s="597" t="s">
        <v>804</v>
      </c>
      <c r="D170" s="183"/>
      <c r="E170" s="184"/>
      <c r="F170" s="184"/>
      <c r="G170" s="184"/>
      <c r="H170" s="184"/>
      <c r="I170" s="184"/>
      <c r="J170" s="184"/>
      <c r="K170" s="184"/>
    </row>
    <row r="171" spans="1:11" ht="15" customHeight="1">
      <c r="A171" s="92"/>
      <c r="C171" s="817" t="s">
        <v>948</v>
      </c>
      <c r="D171" s="183"/>
      <c r="E171" s="184"/>
      <c r="F171" s="184"/>
      <c r="G171" s="184"/>
      <c r="H171" s="184"/>
      <c r="I171" s="184"/>
      <c r="J171" s="184"/>
      <c r="K171" s="187"/>
    </row>
    <row r="172" spans="1:11" ht="15" customHeight="1">
      <c r="A172" s="92"/>
      <c r="C172" s="817" t="s">
        <v>945</v>
      </c>
      <c r="D172" s="183"/>
      <c r="E172" s="184"/>
      <c r="F172" s="184"/>
      <c r="G172" s="184"/>
      <c r="H172" s="184"/>
      <c r="I172" s="184"/>
      <c r="J172" s="184"/>
      <c r="K172" s="187"/>
    </row>
    <row r="173" spans="1:11" ht="15" customHeight="1">
      <c r="A173" s="92"/>
      <c r="C173" s="817" t="s">
        <v>946</v>
      </c>
      <c r="D173" s="183"/>
      <c r="E173" s="184"/>
      <c r="F173" s="184"/>
      <c r="G173" s="184"/>
      <c r="H173" s="184"/>
      <c r="I173" s="184"/>
      <c r="J173" s="184"/>
      <c r="K173" s="187"/>
    </row>
    <row r="174" spans="1:11" ht="15" customHeight="1">
      <c r="A174" s="92"/>
      <c r="C174" s="817" t="s">
        <v>947</v>
      </c>
      <c r="D174" s="183"/>
      <c r="E174" s="184"/>
      <c r="F174" s="184"/>
      <c r="G174" s="184"/>
      <c r="H174" s="184"/>
      <c r="I174" s="184"/>
      <c r="J174" s="184"/>
      <c r="K174" s="187"/>
    </row>
    <row r="175" spans="1:11" ht="15" customHeight="1">
      <c r="A175" s="92"/>
      <c r="C175" s="817" t="s">
        <v>941</v>
      </c>
      <c r="D175" s="183"/>
      <c r="E175" s="184"/>
      <c r="F175" s="184"/>
      <c r="G175" s="184"/>
      <c r="H175" s="184"/>
      <c r="I175" s="184"/>
      <c r="J175" s="184"/>
      <c r="K175" s="187"/>
    </row>
    <row r="176" spans="1:11" ht="15" customHeight="1">
      <c r="A176" s="92"/>
      <c r="C176" s="597" t="s">
        <v>928</v>
      </c>
      <c r="D176" s="183"/>
      <c r="E176" s="184"/>
      <c r="F176" s="184"/>
      <c r="G176" s="184"/>
      <c r="H176" s="184"/>
      <c r="I176" s="184"/>
      <c r="J176" s="184"/>
      <c r="K176" s="187"/>
    </row>
    <row r="177" spans="1:11" ht="15" customHeight="1">
      <c r="A177" s="92"/>
      <c r="C177" s="817" t="s">
        <v>926</v>
      </c>
      <c r="D177" s="183"/>
      <c r="E177" s="184"/>
      <c r="F177" s="184"/>
      <c r="G177" s="184"/>
      <c r="H177" s="184"/>
      <c r="I177" s="184"/>
      <c r="J177" s="184"/>
      <c r="K177" s="187"/>
    </row>
    <row r="178" spans="1:11" ht="15" customHeight="1">
      <c r="A178" s="92"/>
      <c r="C178" s="817" t="s">
        <v>927</v>
      </c>
      <c r="D178" s="183"/>
      <c r="E178" s="184"/>
      <c r="F178" s="184"/>
      <c r="G178" s="184"/>
      <c r="H178" s="184"/>
      <c r="I178" s="184"/>
      <c r="J178" s="184"/>
      <c r="K178" s="187"/>
    </row>
    <row r="179" spans="1:11" ht="15" customHeight="1">
      <c r="A179" s="92"/>
      <c r="C179" s="597" t="s">
        <v>930</v>
      </c>
      <c r="D179" s="183"/>
      <c r="E179" s="184"/>
      <c r="F179" s="184"/>
      <c r="G179" s="184"/>
      <c r="H179" s="184"/>
      <c r="I179" s="184"/>
      <c r="J179" s="184"/>
      <c r="K179" s="187"/>
    </row>
    <row r="180" spans="1:11" ht="15" customHeight="1">
      <c r="A180" s="92"/>
      <c r="C180" s="817" t="s">
        <v>926</v>
      </c>
      <c r="D180" s="183"/>
      <c r="E180" s="184"/>
      <c r="F180" s="184"/>
      <c r="G180" s="184"/>
      <c r="H180" s="184"/>
      <c r="I180" s="184"/>
      <c r="J180" s="184"/>
      <c r="K180" s="187"/>
    </row>
    <row r="181" spans="1:11" ht="15" customHeight="1">
      <c r="A181" s="92"/>
      <c r="C181" s="817" t="s">
        <v>927</v>
      </c>
      <c r="D181" s="183"/>
      <c r="E181" s="184"/>
      <c r="F181" s="184"/>
      <c r="G181" s="184"/>
      <c r="H181" s="184"/>
      <c r="I181" s="184"/>
      <c r="J181" s="184"/>
      <c r="K181" s="187"/>
    </row>
    <row r="182" spans="1:11" ht="15" customHeight="1">
      <c r="A182" s="92"/>
      <c r="C182" s="597" t="s">
        <v>929</v>
      </c>
      <c r="D182" s="183"/>
      <c r="E182" s="184"/>
      <c r="F182" s="184"/>
      <c r="G182" s="184"/>
      <c r="H182" s="184"/>
      <c r="I182" s="184"/>
      <c r="J182" s="184"/>
      <c r="K182" s="187"/>
    </row>
    <row r="183" spans="1:11" ht="15" customHeight="1">
      <c r="A183" s="92"/>
      <c r="C183" s="817" t="s">
        <v>926</v>
      </c>
      <c r="D183" s="183"/>
      <c r="E183" s="184"/>
      <c r="F183" s="184"/>
      <c r="G183" s="184"/>
      <c r="H183" s="184"/>
      <c r="I183" s="184"/>
      <c r="J183" s="184"/>
      <c r="K183" s="187"/>
    </row>
    <row r="184" spans="1:11" ht="15" customHeight="1">
      <c r="A184" s="92"/>
      <c r="C184" s="817" t="s">
        <v>927</v>
      </c>
      <c r="D184" s="183"/>
      <c r="E184" s="184"/>
      <c r="F184" s="184"/>
      <c r="G184" s="184"/>
      <c r="H184" s="184"/>
      <c r="I184" s="184"/>
      <c r="J184" s="184"/>
      <c r="K184" s="187"/>
    </row>
    <row r="185" spans="1:11" ht="15" customHeight="1">
      <c r="A185" s="92"/>
      <c r="C185" s="597" t="s">
        <v>814</v>
      </c>
      <c r="D185" s="183"/>
      <c r="E185" s="184"/>
      <c r="F185" s="184"/>
      <c r="G185" s="184"/>
      <c r="H185" s="184"/>
      <c r="I185" s="184"/>
      <c r="J185" s="184"/>
      <c r="K185" s="187"/>
    </row>
    <row r="186" spans="1:11" ht="15" customHeight="1">
      <c r="A186" s="92"/>
      <c r="C186" s="815" t="s">
        <v>85</v>
      </c>
      <c r="E186" s="190"/>
      <c r="F186" s="190"/>
      <c r="G186" s="190"/>
      <c r="H186" s="190"/>
      <c r="I186" s="190"/>
      <c r="J186" s="190"/>
      <c r="K186" s="190"/>
    </row>
    <row r="187" spans="1:11" ht="15" customHeight="1">
      <c r="A187" s="92"/>
      <c r="C187" s="814"/>
      <c r="E187" s="184"/>
      <c r="F187" s="184"/>
      <c r="G187" s="184"/>
      <c r="H187" s="184"/>
      <c r="I187" s="184"/>
      <c r="J187" s="184"/>
      <c r="K187" s="184"/>
    </row>
    <row r="188" spans="1:11" ht="15" customHeight="1">
      <c r="A188" s="92"/>
      <c r="C188" s="816" t="s">
        <v>485</v>
      </c>
      <c r="D188" s="183"/>
      <c r="E188" s="187"/>
      <c r="F188" s="187"/>
      <c r="G188" s="187"/>
      <c r="H188" s="187"/>
      <c r="I188" s="187"/>
      <c r="J188" s="187"/>
      <c r="K188" s="184"/>
    </row>
    <row r="189" spans="1:11" ht="15" customHeight="1">
      <c r="A189" s="92"/>
      <c r="C189" s="597" t="s">
        <v>803</v>
      </c>
      <c r="E189" s="184"/>
      <c r="F189" s="184"/>
      <c r="G189" s="184"/>
      <c r="H189" s="184"/>
      <c r="I189" s="184"/>
      <c r="J189" s="184"/>
      <c r="K189" s="187"/>
    </row>
    <row r="190" spans="1:11" ht="15" customHeight="1">
      <c r="A190" s="92"/>
      <c r="C190" s="597" t="s">
        <v>804</v>
      </c>
      <c r="E190" s="184"/>
      <c r="F190" s="184"/>
      <c r="G190" s="184"/>
      <c r="H190" s="184"/>
      <c r="I190" s="184"/>
      <c r="J190" s="184"/>
      <c r="K190" s="187"/>
    </row>
    <row r="191" spans="1:11" ht="15" customHeight="1">
      <c r="A191" s="92"/>
      <c r="C191" s="817" t="s">
        <v>86</v>
      </c>
      <c r="E191" s="184"/>
      <c r="F191" s="184"/>
      <c r="G191" s="184"/>
      <c r="H191" s="184"/>
      <c r="I191" s="184"/>
      <c r="J191" s="184"/>
      <c r="K191" s="187"/>
    </row>
    <row r="192" spans="1:11" ht="15" customHeight="1">
      <c r="A192" s="92"/>
      <c r="C192" s="817" t="s">
        <v>80</v>
      </c>
      <c r="E192" s="184"/>
      <c r="F192" s="184"/>
      <c r="G192" s="184"/>
      <c r="H192" s="184"/>
      <c r="I192" s="184"/>
      <c r="J192" s="184"/>
      <c r="K192" s="187"/>
    </row>
    <row r="193" spans="1:11" ht="15" customHeight="1">
      <c r="A193" s="92"/>
      <c r="C193" s="817" t="s">
        <v>88</v>
      </c>
      <c r="E193" s="184"/>
      <c r="F193" s="184"/>
      <c r="G193" s="184"/>
      <c r="H193" s="184"/>
      <c r="I193" s="184"/>
      <c r="J193" s="184"/>
      <c r="K193" s="187"/>
    </row>
    <row r="194" spans="1:11" ht="15" customHeight="1">
      <c r="C194" s="597" t="s">
        <v>929</v>
      </c>
      <c r="E194" s="184"/>
      <c r="F194" s="184"/>
      <c r="G194" s="184"/>
      <c r="H194" s="184"/>
      <c r="I194" s="184"/>
      <c r="J194" s="184"/>
      <c r="K194" s="187"/>
    </row>
    <row r="195" spans="1:11" ht="15" customHeight="1">
      <c r="A195" s="92"/>
      <c r="C195" s="814"/>
      <c r="E195" s="184"/>
      <c r="F195" s="184"/>
      <c r="G195" s="184"/>
      <c r="H195" s="184"/>
      <c r="I195" s="184"/>
      <c r="J195" s="184"/>
      <c r="K195" s="184"/>
    </row>
    <row r="196" spans="1:11" ht="15" customHeight="1">
      <c r="A196" s="92"/>
      <c r="C196" s="815" t="s">
        <v>89</v>
      </c>
      <c r="E196" s="190"/>
      <c r="F196" s="190"/>
      <c r="G196" s="190"/>
      <c r="H196" s="190"/>
      <c r="I196" s="190"/>
      <c r="J196" s="190"/>
      <c r="K196" s="190"/>
    </row>
    <row r="197" spans="1:11" ht="15" customHeight="1" thickBot="1">
      <c r="A197" s="92"/>
      <c r="C197" s="815" t="s">
        <v>90</v>
      </c>
      <c r="E197" s="192"/>
      <c r="F197" s="192"/>
      <c r="G197" s="192"/>
      <c r="H197" s="192"/>
      <c r="I197" s="192"/>
      <c r="J197" s="192"/>
      <c r="K197" s="192"/>
    </row>
    <row r="198" spans="1:11" ht="15" customHeight="1" thickTop="1">
      <c r="A198" s="92"/>
      <c r="C198" s="818" t="s">
        <v>906</v>
      </c>
      <c r="G198" s="176"/>
      <c r="H198" s="176"/>
      <c r="I198" s="176"/>
      <c r="J198" s="176"/>
    </row>
    <row r="199" spans="1:11" ht="15" customHeight="1">
      <c r="A199" s="92"/>
      <c r="C199" s="818" t="s">
        <v>907</v>
      </c>
      <c r="G199" s="193"/>
      <c r="H199" s="185"/>
    </row>
    <row r="200" spans="1:11" ht="15" customHeight="1">
      <c r="A200" s="92"/>
      <c r="C200" s="840" t="s">
        <v>801</v>
      </c>
      <c r="I200" s="426" t="s">
        <v>280</v>
      </c>
    </row>
    <row r="201" spans="1:11" ht="15" customHeight="1">
      <c r="A201" s="92"/>
      <c r="C201" s="814"/>
      <c r="E201" s="178" t="s">
        <v>410</v>
      </c>
      <c r="F201" s="954" t="s">
        <v>91</v>
      </c>
      <c r="G201" s="952" t="s">
        <v>72</v>
      </c>
      <c r="H201" s="952" t="s">
        <v>373</v>
      </c>
      <c r="I201" s="179" t="s">
        <v>221</v>
      </c>
    </row>
    <row r="202" spans="1:11" ht="15" customHeight="1">
      <c r="A202" s="92"/>
      <c r="C202" s="820" t="s">
        <v>467</v>
      </c>
      <c r="D202" s="531"/>
      <c r="E202" s="528" t="s">
        <v>282</v>
      </c>
      <c r="F202" s="955"/>
      <c r="G202" s="953"/>
      <c r="H202" s="953"/>
      <c r="I202" s="532" t="s">
        <v>282</v>
      </c>
    </row>
    <row r="203" spans="1:11" ht="15" customHeight="1">
      <c r="A203" s="92"/>
      <c r="C203" s="814"/>
      <c r="D203" s="183"/>
      <c r="E203" s="195"/>
      <c r="F203" s="195"/>
      <c r="G203" s="195"/>
      <c r="H203" s="195"/>
      <c r="I203" s="195"/>
    </row>
    <row r="204" spans="1:11" ht="15" customHeight="1">
      <c r="A204" s="92"/>
      <c r="C204" s="816" t="s">
        <v>461</v>
      </c>
      <c r="D204" s="183"/>
      <c r="E204" s="191"/>
      <c r="F204" s="191"/>
      <c r="G204" s="191"/>
      <c r="H204" s="191"/>
      <c r="I204" s="191"/>
    </row>
    <row r="205" spans="1:11" ht="15" customHeight="1">
      <c r="A205" s="92"/>
      <c r="C205" s="597" t="s">
        <v>812</v>
      </c>
      <c r="D205" s="183"/>
      <c r="E205" s="191"/>
      <c r="F205" s="191"/>
      <c r="G205" s="191"/>
      <c r="H205" s="191"/>
      <c r="I205" s="191"/>
    </row>
    <row r="206" spans="1:11" ht="15" customHeight="1">
      <c r="A206" s="92"/>
      <c r="C206" s="597" t="s">
        <v>813</v>
      </c>
      <c r="D206" s="183"/>
      <c r="E206" s="191"/>
      <c r="F206" s="191"/>
      <c r="G206" s="191"/>
      <c r="H206" s="191"/>
      <c r="I206" s="191"/>
    </row>
    <row r="207" spans="1:11" ht="15" customHeight="1">
      <c r="A207" s="92"/>
      <c r="C207" s="815" t="s">
        <v>76</v>
      </c>
      <c r="E207" s="190"/>
      <c r="F207" s="190"/>
      <c r="G207" s="190"/>
      <c r="H207" s="190"/>
      <c r="I207" s="190"/>
    </row>
    <row r="208" spans="1:11" ht="15" customHeight="1">
      <c r="A208" s="92"/>
      <c r="C208" s="814"/>
      <c r="D208" s="183"/>
      <c r="E208" s="191"/>
      <c r="F208" s="191"/>
      <c r="G208" s="191"/>
      <c r="H208" s="191"/>
      <c r="I208" s="191"/>
    </row>
    <row r="209" spans="1:9" ht="15" customHeight="1">
      <c r="A209" s="92"/>
      <c r="C209" s="816" t="s">
        <v>535</v>
      </c>
      <c r="D209" s="183"/>
      <c r="E209" s="191"/>
      <c r="F209" s="191"/>
      <c r="G209" s="191"/>
      <c r="H209" s="191"/>
      <c r="I209" s="191"/>
    </row>
    <row r="210" spans="1:9" ht="15" customHeight="1">
      <c r="A210" s="92"/>
      <c r="C210" s="597" t="s">
        <v>803</v>
      </c>
      <c r="E210" s="191"/>
      <c r="F210" s="191"/>
      <c r="G210" s="191"/>
      <c r="H210" s="191"/>
      <c r="I210" s="191"/>
    </row>
    <row r="211" spans="1:9" ht="15" customHeight="1">
      <c r="A211" s="92"/>
      <c r="C211" s="597" t="s">
        <v>804</v>
      </c>
      <c r="E211" s="191"/>
      <c r="F211" s="191"/>
      <c r="G211" s="191"/>
      <c r="H211" s="191"/>
      <c r="I211" s="191"/>
    </row>
    <row r="212" spans="1:9" ht="15" customHeight="1">
      <c r="A212" s="92"/>
      <c r="C212" s="817" t="s">
        <v>948</v>
      </c>
      <c r="D212" s="183"/>
      <c r="E212" s="191"/>
      <c r="F212" s="191"/>
      <c r="G212" s="191"/>
      <c r="H212" s="191"/>
      <c r="I212" s="191"/>
    </row>
    <row r="213" spans="1:9" ht="15" customHeight="1">
      <c r="A213" s="92"/>
      <c r="C213" s="817" t="s">
        <v>945</v>
      </c>
      <c r="D213" s="183"/>
      <c r="E213" s="191"/>
      <c r="F213" s="191"/>
      <c r="G213" s="191"/>
      <c r="H213" s="191"/>
      <c r="I213" s="191"/>
    </row>
    <row r="214" spans="1:9" ht="15" customHeight="1">
      <c r="A214" s="92"/>
      <c r="C214" s="817" t="s">
        <v>946</v>
      </c>
      <c r="D214" s="183"/>
      <c r="E214" s="191"/>
      <c r="F214" s="191"/>
      <c r="G214" s="191"/>
      <c r="H214" s="191"/>
      <c r="I214" s="191"/>
    </row>
    <row r="215" spans="1:9" ht="15" customHeight="1">
      <c r="A215" s="92"/>
      <c r="C215" s="817" t="s">
        <v>947</v>
      </c>
      <c r="E215" s="191"/>
      <c r="F215" s="191"/>
      <c r="G215" s="191"/>
      <c r="H215" s="191"/>
      <c r="I215" s="191"/>
    </row>
    <row r="216" spans="1:9" ht="15" customHeight="1">
      <c r="A216" s="92"/>
      <c r="C216" s="817" t="s">
        <v>941</v>
      </c>
      <c r="E216" s="191"/>
      <c r="F216" s="191"/>
      <c r="G216" s="191"/>
      <c r="H216" s="191"/>
      <c r="I216" s="191"/>
    </row>
    <row r="217" spans="1:9" ht="15" customHeight="1">
      <c r="A217" s="92"/>
      <c r="C217" s="597" t="s">
        <v>928</v>
      </c>
      <c r="E217" s="191"/>
      <c r="F217" s="191"/>
      <c r="G217" s="191"/>
      <c r="H217" s="191"/>
      <c r="I217" s="191"/>
    </row>
    <row r="218" spans="1:9" ht="15" customHeight="1">
      <c r="A218" s="92"/>
      <c r="C218" s="817" t="s">
        <v>926</v>
      </c>
      <c r="E218" s="191"/>
      <c r="F218" s="191"/>
      <c r="G218" s="191"/>
      <c r="H218" s="191"/>
      <c r="I218" s="191"/>
    </row>
    <row r="219" spans="1:9" ht="15" customHeight="1">
      <c r="A219" s="92"/>
      <c r="C219" s="817" t="s">
        <v>927</v>
      </c>
      <c r="E219" s="191"/>
      <c r="F219" s="191"/>
      <c r="G219" s="191"/>
      <c r="H219" s="191"/>
      <c r="I219" s="191"/>
    </row>
    <row r="220" spans="1:9" ht="15" customHeight="1">
      <c r="A220" s="92"/>
      <c r="C220" s="597" t="s">
        <v>930</v>
      </c>
      <c r="E220" s="191"/>
      <c r="F220" s="191"/>
      <c r="G220" s="191"/>
      <c r="H220" s="191"/>
      <c r="I220" s="191"/>
    </row>
    <row r="221" spans="1:9" ht="15" customHeight="1">
      <c r="A221" s="92"/>
      <c r="C221" s="817" t="s">
        <v>926</v>
      </c>
      <c r="E221" s="191"/>
      <c r="F221" s="191"/>
      <c r="G221" s="191"/>
      <c r="H221" s="191"/>
      <c r="I221" s="191"/>
    </row>
    <row r="222" spans="1:9" ht="15" customHeight="1">
      <c r="A222" s="92"/>
      <c r="C222" s="817" t="s">
        <v>927</v>
      </c>
      <c r="E222" s="191"/>
      <c r="F222" s="191"/>
      <c r="G222" s="191"/>
      <c r="H222" s="191"/>
      <c r="I222" s="191"/>
    </row>
    <row r="223" spans="1:9" ht="15" customHeight="1">
      <c r="A223" s="92"/>
      <c r="C223" s="597" t="s">
        <v>929</v>
      </c>
      <c r="D223" s="183"/>
      <c r="E223" s="191"/>
      <c r="F223" s="191"/>
      <c r="G223" s="191"/>
      <c r="H223" s="191"/>
      <c r="I223" s="191"/>
    </row>
    <row r="224" spans="1:9" ht="15" customHeight="1">
      <c r="A224" s="92"/>
      <c r="C224" s="817" t="s">
        <v>926</v>
      </c>
      <c r="D224" s="198"/>
      <c r="E224" s="191"/>
      <c r="F224" s="191"/>
      <c r="G224" s="191"/>
      <c r="H224" s="191"/>
      <c r="I224" s="191"/>
    </row>
    <row r="225" spans="1:9" ht="15" customHeight="1">
      <c r="A225" s="92"/>
      <c r="C225" s="817" t="s">
        <v>927</v>
      </c>
      <c r="E225" s="191"/>
      <c r="F225" s="191"/>
      <c r="G225" s="191"/>
      <c r="H225" s="191"/>
      <c r="I225" s="191"/>
    </row>
    <row r="226" spans="1:9" ht="15" customHeight="1">
      <c r="A226" s="92"/>
      <c r="C226" s="597" t="s">
        <v>814</v>
      </c>
      <c r="E226" s="191"/>
      <c r="F226" s="191"/>
      <c r="G226" s="191"/>
      <c r="H226" s="191"/>
      <c r="I226" s="191"/>
    </row>
    <row r="227" spans="1:9" ht="15" customHeight="1">
      <c r="A227" s="92"/>
      <c r="C227" s="814"/>
      <c r="E227" s="200"/>
      <c r="F227" s="200"/>
      <c r="G227" s="200"/>
      <c r="H227" s="200"/>
      <c r="I227" s="200"/>
    </row>
    <row r="228" spans="1:9" ht="15" customHeight="1">
      <c r="A228" s="92"/>
      <c r="C228" s="815" t="s">
        <v>85</v>
      </c>
      <c r="E228" s="190"/>
      <c r="F228" s="190"/>
      <c r="G228" s="190"/>
      <c r="H228" s="190"/>
      <c r="I228" s="190"/>
    </row>
    <row r="229" spans="1:9" ht="15" customHeight="1" thickBot="1">
      <c r="A229" s="92"/>
      <c r="C229" s="815" t="s">
        <v>92</v>
      </c>
      <c r="E229" s="201"/>
      <c r="F229" s="201"/>
      <c r="G229" s="201"/>
      <c r="H229" s="201"/>
      <c r="I229" s="201"/>
    </row>
    <row r="230" spans="1:9" ht="15" customHeight="1" thickTop="1">
      <c r="A230" s="92"/>
      <c r="C230" s="818" t="s">
        <v>906</v>
      </c>
      <c r="D230" s="92"/>
      <c r="E230" s="92"/>
      <c r="F230" s="92"/>
      <c r="G230" s="92"/>
      <c r="H230" s="92"/>
    </row>
    <row r="231" spans="1:9" ht="15" customHeight="1">
      <c r="A231" s="92"/>
      <c r="C231" s="818" t="s">
        <v>907</v>
      </c>
      <c r="D231" s="92"/>
      <c r="E231" s="92"/>
      <c r="F231" s="92"/>
      <c r="G231" s="92"/>
      <c r="H231" s="92"/>
    </row>
    <row r="232" spans="1:9" ht="15" customHeight="1">
      <c r="A232" s="92"/>
      <c r="C232" s="840" t="s">
        <v>801</v>
      </c>
      <c r="D232" s="92"/>
      <c r="E232" s="92"/>
      <c r="F232" s="92"/>
      <c r="G232" s="92"/>
      <c r="H232" s="92"/>
    </row>
    <row r="233" spans="1:9" ht="15" customHeight="1">
      <c r="A233" s="92"/>
      <c r="C233" s="968" t="s">
        <v>815</v>
      </c>
      <c r="D233" s="968"/>
      <c r="E233" s="968"/>
      <c r="F233" s="968"/>
      <c r="G233" s="968"/>
      <c r="H233" s="968"/>
    </row>
    <row r="234" spans="1:9" ht="15" customHeight="1">
      <c r="A234" s="92"/>
      <c r="D234" s="92"/>
      <c r="E234" s="92"/>
      <c r="F234" s="92"/>
      <c r="G234" s="92"/>
      <c r="H234" s="92"/>
    </row>
    <row r="235" spans="1:9" s="814" customFormat="1" ht="15" customHeight="1">
      <c r="C235" s="823"/>
      <c r="D235" s="824"/>
      <c r="E235" s="825"/>
      <c r="F235" s="826"/>
      <c r="G235" s="826"/>
      <c r="H235" s="827" t="s">
        <v>280</v>
      </c>
    </row>
    <row r="236" spans="1:9" s="814" customFormat="1" ht="15" customHeight="1">
      <c r="D236" s="824"/>
      <c r="E236" s="828" t="s">
        <v>410</v>
      </c>
      <c r="F236" s="948" t="s">
        <v>809</v>
      </c>
      <c r="G236" s="970" t="s">
        <v>810</v>
      </c>
      <c r="H236" s="829" t="s">
        <v>221</v>
      </c>
    </row>
    <row r="237" spans="1:9" s="814" customFormat="1" ht="15" customHeight="1">
      <c r="C237" s="820" t="s">
        <v>465</v>
      </c>
      <c r="D237" s="824"/>
      <c r="E237" s="830" t="s">
        <v>282</v>
      </c>
      <c r="F237" s="969"/>
      <c r="G237" s="971"/>
      <c r="H237" s="820" t="s">
        <v>282</v>
      </c>
    </row>
    <row r="238" spans="1:9" s="814" customFormat="1" ht="15" customHeight="1">
      <c r="C238" s="831"/>
      <c r="D238" s="824"/>
      <c r="E238" s="588"/>
      <c r="F238" s="588"/>
      <c r="G238" s="588"/>
      <c r="H238" s="588"/>
    </row>
    <row r="239" spans="1:9" s="814" customFormat="1" ht="15" customHeight="1">
      <c r="C239" s="816" t="s">
        <v>534</v>
      </c>
      <c r="D239" s="824"/>
      <c r="E239" s="588"/>
      <c r="F239" s="588"/>
      <c r="G239" s="588"/>
      <c r="H239" s="588"/>
    </row>
    <row r="240" spans="1:9" s="814" customFormat="1" ht="15" customHeight="1">
      <c r="C240" s="832" t="s">
        <v>931</v>
      </c>
      <c r="D240" s="824"/>
      <c r="E240" s="833"/>
      <c r="F240" s="833"/>
      <c r="G240" s="834"/>
      <c r="H240" s="833"/>
    </row>
    <row r="241" spans="1:8" s="814" customFormat="1" ht="15" customHeight="1">
      <c r="C241" s="835" t="s">
        <v>806</v>
      </c>
      <c r="D241" s="824"/>
      <c r="E241" s="834"/>
      <c r="F241" s="834"/>
      <c r="G241" s="834"/>
      <c r="H241" s="834"/>
    </row>
    <row r="242" spans="1:8" s="814" customFormat="1" ht="15" customHeight="1">
      <c r="C242" s="835" t="s">
        <v>806</v>
      </c>
      <c r="D242" s="824"/>
      <c r="E242" s="834"/>
      <c r="F242" s="834"/>
      <c r="G242" s="834"/>
      <c r="H242" s="834"/>
    </row>
    <row r="243" spans="1:8" s="814" customFormat="1" ht="15" customHeight="1">
      <c r="C243" s="815" t="s">
        <v>76</v>
      </c>
      <c r="D243" s="824"/>
      <c r="E243" s="836"/>
      <c r="F243" s="836"/>
      <c r="G243" s="836"/>
      <c r="H243" s="836"/>
    </row>
    <row r="244" spans="1:8" s="814" customFormat="1" ht="15" customHeight="1">
      <c r="C244" s="835"/>
      <c r="D244" s="824"/>
      <c r="E244" s="834"/>
      <c r="F244" s="834"/>
      <c r="G244" s="834"/>
      <c r="H244" s="834"/>
    </row>
    <row r="245" spans="1:8" s="814" customFormat="1" ht="15" customHeight="1">
      <c r="C245" s="832" t="s">
        <v>932</v>
      </c>
      <c r="D245" s="824"/>
      <c r="E245" s="834"/>
      <c r="F245" s="834"/>
      <c r="G245" s="834"/>
      <c r="H245" s="834"/>
    </row>
    <row r="246" spans="1:8" s="814" customFormat="1" ht="15" customHeight="1">
      <c r="C246" s="835" t="s">
        <v>806</v>
      </c>
      <c r="D246" s="824"/>
      <c r="E246" s="834"/>
      <c r="F246" s="834"/>
      <c r="G246" s="834"/>
      <c r="H246" s="834"/>
    </row>
    <row r="247" spans="1:8" s="814" customFormat="1" ht="15" customHeight="1">
      <c r="C247" s="835"/>
      <c r="D247" s="824"/>
      <c r="E247" s="834"/>
      <c r="F247" s="834"/>
      <c r="G247" s="834"/>
      <c r="H247" s="834"/>
    </row>
    <row r="248" spans="1:8" s="814" customFormat="1" ht="15" customHeight="1">
      <c r="C248" s="832" t="s">
        <v>933</v>
      </c>
      <c r="D248" s="824"/>
      <c r="E248" s="834"/>
      <c r="F248" s="834"/>
      <c r="G248" s="834"/>
      <c r="H248" s="834"/>
    </row>
    <row r="249" spans="1:8" s="814" customFormat="1" ht="15" customHeight="1">
      <c r="C249" s="835" t="s">
        <v>806</v>
      </c>
      <c r="D249" s="824"/>
      <c r="E249" s="834"/>
      <c r="F249" s="834"/>
      <c r="G249" s="834"/>
      <c r="H249" s="834"/>
    </row>
    <row r="250" spans="1:8" s="814" customFormat="1" ht="15" customHeight="1">
      <c r="C250" s="838"/>
      <c r="D250" s="824"/>
      <c r="E250" s="834"/>
      <c r="F250" s="834"/>
      <c r="G250" s="834"/>
      <c r="H250" s="834"/>
    </row>
    <row r="251" spans="1:8" s="814" customFormat="1" ht="15" customHeight="1">
      <c r="A251" s="821"/>
      <c r="C251" s="815" t="s">
        <v>85</v>
      </c>
      <c r="D251" s="824"/>
      <c r="E251" s="836"/>
      <c r="F251" s="836"/>
      <c r="G251" s="836"/>
      <c r="H251" s="836"/>
    </row>
    <row r="252" spans="1:8" s="814" customFormat="1" ht="15" customHeight="1" thickBot="1">
      <c r="A252" s="821"/>
      <c r="C252" s="815" t="s">
        <v>92</v>
      </c>
      <c r="D252" s="824"/>
      <c r="E252" s="839"/>
      <c r="F252" s="839"/>
      <c r="G252" s="839"/>
      <c r="H252" s="839"/>
    </row>
    <row r="253" spans="1:8" s="814" customFormat="1" ht="15" customHeight="1" thickTop="1">
      <c r="A253" s="821"/>
      <c r="C253" s="840"/>
      <c r="D253" s="818"/>
      <c r="E253" s="818"/>
      <c r="F253" s="818"/>
      <c r="G253" s="818"/>
      <c r="H253" s="841"/>
    </row>
    <row r="254" spans="1:8" s="814" customFormat="1" ht="15" customHeight="1">
      <c r="A254" s="821"/>
      <c r="C254" s="818" t="s">
        <v>906</v>
      </c>
      <c r="D254" s="818"/>
      <c r="E254" s="818"/>
      <c r="F254" s="818"/>
      <c r="G254" s="818"/>
      <c r="H254" s="841"/>
    </row>
    <row r="255" spans="1:8" s="814" customFormat="1" ht="15" customHeight="1">
      <c r="A255" s="821"/>
      <c r="C255" s="818" t="s">
        <v>907</v>
      </c>
      <c r="D255" s="818"/>
      <c r="E255" s="818"/>
      <c r="F255" s="818"/>
      <c r="G255" s="818"/>
      <c r="H255" s="841"/>
    </row>
    <row r="256" spans="1:8" s="814" customFormat="1" ht="15" customHeight="1">
      <c r="A256" s="821"/>
      <c r="C256" s="818" t="s">
        <v>934</v>
      </c>
      <c r="D256" s="818"/>
      <c r="E256" s="818"/>
      <c r="F256" s="818"/>
      <c r="G256" s="818"/>
      <c r="H256" s="841"/>
    </row>
    <row r="257" spans="1:8" s="814" customFormat="1" ht="15" customHeight="1">
      <c r="A257" s="821"/>
      <c r="D257" s="824"/>
      <c r="E257" s="842"/>
      <c r="F257" s="842"/>
      <c r="G257" s="841"/>
      <c r="H257" s="841"/>
    </row>
    <row r="258" spans="1:8" s="814" customFormat="1" ht="15" customHeight="1">
      <c r="A258" s="821"/>
      <c r="C258" s="823"/>
      <c r="D258" s="824"/>
      <c r="E258" s="825"/>
      <c r="F258" s="826"/>
      <c r="G258" s="826"/>
      <c r="H258" s="827" t="s">
        <v>280</v>
      </c>
    </row>
    <row r="259" spans="1:8" s="814" customFormat="1" ht="15" customHeight="1">
      <c r="A259" s="821"/>
      <c r="D259" s="824"/>
      <c r="E259" s="828" t="s">
        <v>410</v>
      </c>
      <c r="F259" s="950" t="s">
        <v>291</v>
      </c>
      <c r="G259" s="950" t="s">
        <v>810</v>
      </c>
      <c r="H259" s="829" t="s">
        <v>221</v>
      </c>
    </row>
    <row r="260" spans="1:8" s="814" customFormat="1" ht="15" customHeight="1">
      <c r="A260" s="821"/>
      <c r="C260" s="820" t="s">
        <v>463</v>
      </c>
      <c r="D260" s="824"/>
      <c r="E260" s="830" t="s">
        <v>282</v>
      </c>
      <c r="F260" s="951"/>
      <c r="G260" s="951"/>
      <c r="H260" s="820" t="s">
        <v>282</v>
      </c>
    </row>
    <row r="261" spans="1:8" s="814" customFormat="1" ht="15" customHeight="1">
      <c r="A261" s="821"/>
      <c r="C261" s="831"/>
      <c r="D261" s="824"/>
      <c r="E261" s="588"/>
      <c r="F261" s="588"/>
      <c r="G261" s="588"/>
      <c r="H261" s="588"/>
    </row>
    <row r="262" spans="1:8" s="814" customFormat="1" ht="15" customHeight="1">
      <c r="A262" s="821"/>
      <c r="C262" s="816" t="s">
        <v>534</v>
      </c>
      <c r="D262" s="824"/>
      <c r="E262" s="588"/>
      <c r="F262" s="588"/>
      <c r="G262" s="588"/>
      <c r="H262" s="588"/>
    </row>
    <row r="263" spans="1:8" s="814" customFormat="1" ht="15" customHeight="1">
      <c r="A263" s="821"/>
      <c r="C263" s="832" t="s">
        <v>931</v>
      </c>
      <c r="D263" s="824"/>
      <c r="E263" s="833"/>
      <c r="F263" s="833"/>
      <c r="G263" s="834"/>
      <c r="H263" s="833"/>
    </row>
    <row r="264" spans="1:8" s="814" customFormat="1" ht="15" customHeight="1">
      <c r="A264" s="821"/>
      <c r="C264" s="835" t="s">
        <v>806</v>
      </c>
      <c r="D264" s="824"/>
      <c r="E264" s="834"/>
      <c r="F264" s="834"/>
      <c r="G264" s="834"/>
      <c r="H264" s="834"/>
    </row>
    <row r="265" spans="1:8" s="814" customFormat="1" ht="15" customHeight="1">
      <c r="A265" s="821"/>
      <c r="C265" s="835" t="s">
        <v>806</v>
      </c>
      <c r="D265" s="824"/>
      <c r="E265" s="834"/>
      <c r="F265" s="834"/>
      <c r="G265" s="834"/>
      <c r="H265" s="834"/>
    </row>
    <row r="266" spans="1:8" s="814" customFormat="1" ht="15" customHeight="1">
      <c r="A266" s="821"/>
      <c r="C266" s="815" t="s">
        <v>76</v>
      </c>
      <c r="D266" s="824"/>
      <c r="E266" s="836"/>
      <c r="F266" s="836"/>
      <c r="G266" s="836"/>
      <c r="H266" s="836"/>
    </row>
    <row r="267" spans="1:8" s="814" customFormat="1" ht="15" customHeight="1">
      <c r="A267" s="821"/>
      <c r="C267" s="835"/>
      <c r="D267" s="824"/>
      <c r="E267" s="834"/>
      <c r="F267" s="834"/>
      <c r="G267" s="834"/>
      <c r="H267" s="834"/>
    </row>
    <row r="268" spans="1:8" s="814" customFormat="1" ht="15" customHeight="1">
      <c r="A268" s="821"/>
      <c r="C268" s="832" t="s">
        <v>932</v>
      </c>
      <c r="D268" s="824"/>
      <c r="E268" s="834"/>
      <c r="F268" s="834"/>
      <c r="G268" s="834"/>
      <c r="H268" s="834"/>
    </row>
    <row r="269" spans="1:8" s="814" customFormat="1" ht="15" customHeight="1">
      <c r="A269" s="821"/>
      <c r="C269" s="835" t="s">
        <v>806</v>
      </c>
      <c r="D269" s="824"/>
      <c r="E269" s="834"/>
      <c r="F269" s="834"/>
      <c r="G269" s="834"/>
      <c r="H269" s="834"/>
    </row>
    <row r="270" spans="1:8" s="814" customFormat="1" ht="15" customHeight="1">
      <c r="A270" s="821"/>
      <c r="C270" s="835"/>
      <c r="D270" s="824"/>
      <c r="E270" s="834"/>
      <c r="F270" s="834"/>
      <c r="G270" s="834"/>
      <c r="H270" s="834"/>
    </row>
    <row r="271" spans="1:8" s="814" customFormat="1" ht="15" customHeight="1">
      <c r="A271" s="821"/>
      <c r="C271" s="832" t="s">
        <v>933</v>
      </c>
      <c r="D271" s="824"/>
      <c r="E271" s="834"/>
      <c r="F271" s="834"/>
      <c r="G271" s="834"/>
      <c r="H271" s="834"/>
    </row>
    <row r="272" spans="1:8" s="814" customFormat="1" ht="15" customHeight="1">
      <c r="A272" s="821"/>
      <c r="C272" s="835" t="s">
        <v>806</v>
      </c>
      <c r="D272" s="824"/>
      <c r="E272" s="834"/>
      <c r="F272" s="834"/>
      <c r="G272" s="834"/>
      <c r="H272" s="834"/>
    </row>
    <row r="273" spans="1:8" s="814" customFormat="1" ht="15" customHeight="1">
      <c r="A273" s="821"/>
      <c r="C273" s="838"/>
      <c r="D273" s="824"/>
      <c r="E273" s="834"/>
      <c r="F273" s="834"/>
      <c r="G273" s="834"/>
      <c r="H273" s="834"/>
    </row>
    <row r="274" spans="1:8" s="814" customFormat="1" ht="15" customHeight="1">
      <c r="A274" s="821"/>
      <c r="C274" s="815" t="s">
        <v>85</v>
      </c>
      <c r="D274" s="824"/>
      <c r="E274" s="836"/>
      <c r="F274" s="836"/>
      <c r="G274" s="836"/>
      <c r="H274" s="836"/>
    </row>
    <row r="275" spans="1:8" s="814" customFormat="1" ht="15" customHeight="1" thickBot="1">
      <c r="A275" s="821"/>
      <c r="C275" s="815" t="s">
        <v>92</v>
      </c>
      <c r="D275" s="824"/>
      <c r="E275" s="839"/>
      <c r="F275" s="839"/>
      <c r="G275" s="839"/>
      <c r="H275" s="839"/>
    </row>
    <row r="276" spans="1:8" s="814" customFormat="1" ht="15" customHeight="1" thickTop="1">
      <c r="A276" s="821"/>
      <c r="C276" s="840"/>
      <c r="D276" s="818"/>
      <c r="E276" s="818"/>
      <c r="F276" s="818"/>
      <c r="G276" s="818"/>
      <c r="H276" s="841"/>
    </row>
    <row r="277" spans="1:8" s="814" customFormat="1" ht="15" customHeight="1">
      <c r="A277" s="821"/>
      <c r="C277" s="818" t="s">
        <v>906</v>
      </c>
      <c r="D277" s="818"/>
      <c r="E277" s="818"/>
      <c r="F277" s="818"/>
      <c r="G277" s="818"/>
      <c r="H277" s="841"/>
    </row>
    <row r="278" spans="1:8" s="814" customFormat="1" ht="15" customHeight="1">
      <c r="A278" s="821"/>
      <c r="C278" s="818" t="s">
        <v>907</v>
      </c>
      <c r="D278" s="818"/>
      <c r="E278" s="818"/>
      <c r="F278" s="818"/>
      <c r="G278" s="818"/>
      <c r="H278" s="841"/>
    </row>
    <row r="279" spans="1:8" s="814" customFormat="1" ht="15" customHeight="1">
      <c r="A279" s="821"/>
      <c r="C279" s="818" t="s">
        <v>934</v>
      </c>
      <c r="D279" s="818"/>
      <c r="E279" s="818"/>
      <c r="F279" s="818"/>
      <c r="G279" s="818"/>
      <c r="H279" s="841"/>
    </row>
    <row r="280" spans="1:8" s="814" customFormat="1" ht="15" customHeight="1">
      <c r="A280" s="821"/>
      <c r="C280" s="843"/>
      <c r="D280" s="843"/>
      <c r="E280" s="843"/>
      <c r="F280" s="843"/>
      <c r="G280" s="843"/>
      <c r="H280" s="841"/>
    </row>
  </sheetData>
  <mergeCells count="26">
    <mergeCell ref="C233:H233"/>
    <mergeCell ref="F236:F237"/>
    <mergeCell ref="G236:G237"/>
    <mergeCell ref="F259:F260"/>
    <mergeCell ref="G259:G260"/>
    <mergeCell ref="F201:F202"/>
    <mergeCell ref="G201:G202"/>
    <mergeCell ref="F82:G82"/>
    <mergeCell ref="I82:I83"/>
    <mergeCell ref="F124:F125"/>
    <mergeCell ref="G124:G125"/>
    <mergeCell ref="C157:J157"/>
    <mergeCell ref="F159:G159"/>
    <mergeCell ref="I159:I160"/>
    <mergeCell ref="H201:H202"/>
    <mergeCell ref="B2:I2"/>
    <mergeCell ref="F5:G5"/>
    <mergeCell ref="I5:I6"/>
    <mergeCell ref="F47:F48"/>
    <mergeCell ref="G47:G48"/>
    <mergeCell ref="C80:J80"/>
    <mergeCell ref="J5:J6"/>
    <mergeCell ref="J82:J83"/>
    <mergeCell ref="J159:J160"/>
    <mergeCell ref="H47:H48"/>
    <mergeCell ref="H124:H125"/>
  </mergeCells>
  <hyperlinks>
    <hyperlink ref="A1" location="Índice!A1" display="Índice!A1" xr:uid="{00000000-0004-0000-0B00-000000000000}"/>
  </hyperlinks>
  <pageMargins left="0.70866141732283472" right="0.70866141732283472" top="0.74803149606299213" bottom="0.74803149606299213" header="0.31496062992125984" footer="0.31496062992125984"/>
  <pageSetup paperSize="9" scale="26" orientation="portrait" r:id="rId1"/>
  <headerFooter>
    <oddFooter>&amp;L29/04/2015&amp;R&amp;F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I276"/>
  <sheetViews>
    <sheetView showGridLines="0" topLeftCell="A22" zoomScale="55" zoomScaleNormal="55" workbookViewId="0">
      <selection activeCell="C63" sqref="C63"/>
    </sheetView>
  </sheetViews>
  <sheetFormatPr defaultColWidth="9.33203125" defaultRowHeight="15" customHeight="1"/>
  <cols>
    <col min="1" max="1" width="11.6640625" style="174" customWidth="1"/>
    <col min="2" max="2" width="14.44140625" style="92" customWidth="1"/>
    <col min="3" max="3" width="61.6640625" style="92" bestFit="1" customWidth="1"/>
    <col min="4" max="4" width="1.6640625" style="94" customWidth="1"/>
    <col min="5" max="5" width="20.6640625" style="176" customWidth="1"/>
    <col min="6" max="6" width="21.33203125" style="176" customWidth="1"/>
    <col min="7" max="7" width="24.6640625" style="176" customWidth="1"/>
    <col min="8" max="8" width="16.5546875" style="176" customWidth="1"/>
    <col min="9" max="9" width="20.6640625" style="98" customWidth="1"/>
    <col min="10" max="10" width="15.33203125" style="98" customWidth="1"/>
    <col min="11" max="11" width="17" style="98" customWidth="1"/>
    <col min="12" max="12" width="12.44140625" style="98" customWidth="1"/>
    <col min="13" max="13" width="20.44140625" style="92" customWidth="1"/>
    <col min="14" max="14" width="18.6640625" style="92" customWidth="1"/>
    <col min="15" max="15" width="11.44140625" style="92" customWidth="1"/>
    <col min="16" max="16" width="13" style="92" customWidth="1"/>
    <col min="17" max="17" width="17" style="92" customWidth="1"/>
    <col min="18" max="18" width="16.44140625" style="92" customWidth="1"/>
    <col min="19" max="19" width="20.6640625" style="92" customWidth="1"/>
    <col min="20" max="20" width="17.6640625" style="92" customWidth="1"/>
    <col min="21" max="21" width="10.6640625" style="92" customWidth="1"/>
    <col min="22" max="22" width="11.33203125" style="92" customWidth="1"/>
    <col min="23" max="23" width="10.44140625" style="92" customWidth="1"/>
    <col min="24" max="24" width="9.33203125" style="92" customWidth="1"/>
    <col min="25" max="25" width="11.6640625" style="92" customWidth="1"/>
    <col min="26" max="27" width="13.33203125" style="92" customWidth="1"/>
    <col min="28" max="33" width="9.33203125" style="92"/>
    <col min="34" max="34" width="25.44140625" style="92" customWidth="1"/>
    <col min="35" max="16384" width="9.33203125" style="92"/>
  </cols>
  <sheetData>
    <row r="1" spans="1:35" ht="15" customHeight="1">
      <c r="A1" s="171">
        <f>+'N2-11-REN - Ativ_TEE (2022&gt;)'!A1+1</f>
        <v>12</v>
      </c>
      <c r="B1"/>
      <c r="C1" s="172"/>
      <c r="D1" s="172"/>
      <c r="E1" s="172"/>
      <c r="F1" s="172"/>
      <c r="G1" s="172"/>
      <c r="H1" s="172"/>
      <c r="I1" s="172"/>
      <c r="J1" s="172"/>
      <c r="K1" s="172"/>
      <c r="L1" s="172"/>
      <c r="M1" s="172"/>
      <c r="N1" s="172"/>
      <c r="O1" s="172"/>
    </row>
    <row r="2" spans="1:35" ht="15" customHeight="1">
      <c r="A2" s="173"/>
      <c r="B2" s="957" t="str">
        <f>Índice!E21</f>
        <v>Quadro N2-12-REN -  Ativos intangíveis_TEE (2022&gt;)_PDIRT</v>
      </c>
      <c r="C2" s="958"/>
      <c r="D2" s="958"/>
      <c r="E2" s="958"/>
      <c r="F2" s="958"/>
      <c r="G2" s="958"/>
      <c r="H2" s="958"/>
      <c r="I2" s="958"/>
      <c r="J2" s="958"/>
      <c r="K2" s="958"/>
      <c r="L2" s="958"/>
      <c r="M2" s="958"/>
      <c r="N2" s="499"/>
      <c r="O2" s="499"/>
    </row>
    <row r="3" spans="1:35" ht="15" customHeight="1">
      <c r="E3" s="504" t="s">
        <v>487</v>
      </c>
      <c r="F3" s="426" t="s">
        <v>280</v>
      </c>
      <c r="G3" s="98"/>
      <c r="H3" s="98"/>
      <c r="I3" s="92"/>
      <c r="J3" s="92"/>
      <c r="K3" s="92"/>
      <c r="L3" s="92"/>
    </row>
    <row r="4" spans="1:35" ht="15" customHeight="1">
      <c r="B4" s="92" t="s">
        <v>761</v>
      </c>
      <c r="G4" s="98"/>
      <c r="H4" s="98"/>
      <c r="I4" s="92"/>
      <c r="J4" s="92"/>
      <c r="K4" s="92"/>
      <c r="L4" s="92"/>
      <c r="P4" s="426"/>
    </row>
    <row r="5" spans="1:35" ht="53.25" customHeight="1">
      <c r="E5" s="962" t="s">
        <v>543</v>
      </c>
      <c r="F5" s="963"/>
      <c r="G5" s="962" t="s">
        <v>544</v>
      </c>
      <c r="H5" s="963"/>
      <c r="I5" s="962" t="s">
        <v>548</v>
      </c>
      <c r="J5" s="963"/>
      <c r="K5" s="959" t="s">
        <v>549</v>
      </c>
      <c r="L5" s="959"/>
      <c r="M5" s="959" t="s">
        <v>550</v>
      </c>
      <c r="N5" s="959"/>
      <c r="O5"/>
      <c r="P5"/>
      <c r="Q5"/>
      <c r="R5"/>
      <c r="S5"/>
      <c r="T5"/>
      <c r="U5"/>
      <c r="V5"/>
      <c r="W5"/>
      <c r="X5"/>
      <c r="Y5"/>
      <c r="Z5"/>
      <c r="AA5"/>
      <c r="AB5"/>
      <c r="AC5"/>
      <c r="AD5"/>
      <c r="AE5"/>
      <c r="AF5"/>
      <c r="AG5"/>
      <c r="AH5"/>
      <c r="AI5"/>
    </row>
    <row r="6" spans="1:35" s="182" customFormat="1" ht="90" customHeight="1">
      <c r="A6" s="181"/>
      <c r="C6" s="527" t="s">
        <v>154</v>
      </c>
      <c r="D6" s="500"/>
      <c r="E6" s="529" t="s">
        <v>545</v>
      </c>
      <c r="F6" s="530" t="s">
        <v>546</v>
      </c>
      <c r="G6" s="529" t="s">
        <v>545</v>
      </c>
      <c r="H6" s="530" t="s">
        <v>546</v>
      </c>
      <c r="I6" s="529" t="s">
        <v>545</v>
      </c>
      <c r="J6" s="530" t="s">
        <v>546</v>
      </c>
      <c r="K6" s="505" t="s">
        <v>545</v>
      </c>
      <c r="L6" s="506" t="s">
        <v>546</v>
      </c>
      <c r="M6" s="508" t="s">
        <v>551</v>
      </c>
      <c r="N6" s="506" t="s">
        <v>552</v>
      </c>
      <c r="O6"/>
      <c r="P6"/>
      <c r="Q6"/>
      <c r="R6"/>
      <c r="S6"/>
      <c r="T6"/>
      <c r="U6"/>
      <c r="V6"/>
      <c r="W6"/>
      <c r="X6"/>
      <c r="Y6"/>
      <c r="Z6"/>
      <c r="AA6"/>
      <c r="AB6"/>
      <c r="AC6"/>
      <c r="AD6"/>
      <c r="AE6"/>
      <c r="AF6"/>
      <c r="AG6"/>
      <c r="AH6"/>
      <c r="AI6"/>
    </row>
    <row r="7" spans="1:35" s="182" customFormat="1" ht="33" customHeight="1">
      <c r="A7" s="181"/>
      <c r="C7" s="527" t="s">
        <v>458</v>
      </c>
      <c r="D7" s="500"/>
      <c r="E7"/>
      <c r="F7"/>
      <c r="G7"/>
      <c r="H7"/>
      <c r="I7"/>
      <c r="J7"/>
      <c r="K7"/>
      <c r="L7"/>
      <c r="M7"/>
      <c r="N7"/>
      <c r="O7"/>
      <c r="P7"/>
      <c r="Q7"/>
      <c r="R7"/>
      <c r="S7"/>
      <c r="T7"/>
      <c r="U7"/>
      <c r="V7"/>
      <c r="W7"/>
      <c r="X7"/>
      <c r="Y7"/>
      <c r="Z7"/>
      <c r="AA7"/>
      <c r="AB7"/>
      <c r="AC7"/>
      <c r="AD7"/>
      <c r="AE7"/>
      <c r="AF7"/>
      <c r="AG7"/>
      <c r="AH7"/>
      <c r="AI7"/>
    </row>
    <row r="8" spans="1:35" ht="15" customHeight="1">
      <c r="C8" s="186" t="s">
        <v>457</v>
      </c>
      <c r="D8" s="183"/>
      <c r="E8" s="559"/>
      <c r="F8" s="509"/>
      <c r="G8" s="559"/>
      <c r="H8" s="559"/>
      <c r="I8" s="559"/>
      <c r="J8" s="509"/>
      <c r="K8" s="559"/>
      <c r="L8" s="559"/>
      <c r="M8" s="559"/>
      <c r="N8" s="509"/>
      <c r="O8"/>
      <c r="P8"/>
      <c r="Q8"/>
      <c r="R8"/>
      <c r="S8"/>
      <c r="T8"/>
      <c r="U8"/>
      <c r="V8"/>
      <c r="W8"/>
      <c r="X8"/>
      <c r="Y8"/>
      <c r="Z8"/>
      <c r="AA8"/>
      <c r="AB8"/>
      <c r="AC8"/>
      <c r="AD8"/>
      <c r="AE8"/>
      <c r="AF8"/>
      <c r="AG8"/>
      <c r="AH8"/>
      <c r="AI8"/>
    </row>
    <row r="9" spans="1:35" ht="15" customHeight="1">
      <c r="C9" s="597" t="s">
        <v>812</v>
      </c>
      <c r="D9" s="183"/>
      <c r="E9" s="512"/>
      <c r="F9" s="510"/>
      <c r="G9" s="512"/>
      <c r="H9" s="512"/>
      <c r="I9" s="512"/>
      <c r="J9" s="510"/>
      <c r="K9" s="512"/>
      <c r="L9" s="512"/>
      <c r="M9" s="512"/>
      <c r="N9" s="510"/>
      <c r="O9"/>
      <c r="P9"/>
      <c r="Q9"/>
      <c r="R9"/>
      <c r="S9"/>
      <c r="T9"/>
      <c r="U9"/>
      <c r="V9"/>
      <c r="W9"/>
      <c r="X9"/>
      <c r="Y9"/>
      <c r="Z9"/>
      <c r="AA9"/>
      <c r="AB9"/>
      <c r="AC9"/>
      <c r="AD9"/>
      <c r="AE9"/>
      <c r="AF9"/>
      <c r="AG9"/>
      <c r="AH9"/>
      <c r="AI9"/>
    </row>
    <row r="10" spans="1:35" ht="15" customHeight="1">
      <c r="C10" s="597" t="s">
        <v>813</v>
      </c>
      <c r="D10" s="183"/>
      <c r="E10" s="512"/>
      <c r="F10" s="510"/>
      <c r="G10" s="512"/>
      <c r="H10" s="512"/>
      <c r="I10" s="512"/>
      <c r="J10" s="510"/>
      <c r="K10" s="512"/>
      <c r="L10" s="512"/>
      <c r="M10" s="512"/>
      <c r="N10" s="510"/>
      <c r="O10"/>
      <c r="P10"/>
      <c r="Q10"/>
      <c r="R10"/>
      <c r="S10"/>
      <c r="T10"/>
      <c r="U10"/>
      <c r="V10"/>
      <c r="W10"/>
      <c r="X10"/>
      <c r="Y10"/>
      <c r="Z10"/>
      <c r="AA10"/>
      <c r="AB10"/>
      <c r="AC10"/>
      <c r="AD10"/>
      <c r="AE10"/>
      <c r="AF10"/>
      <c r="AG10"/>
      <c r="AH10"/>
      <c r="AI10"/>
    </row>
    <row r="11" spans="1:35" ht="15" customHeight="1">
      <c r="C11" s="816" t="s">
        <v>533</v>
      </c>
      <c r="D11" s="183"/>
      <c r="E11" s="512"/>
      <c r="F11" s="510"/>
      <c r="G11" s="512"/>
      <c r="H11" s="512"/>
      <c r="I11" s="512"/>
      <c r="J11" s="510"/>
      <c r="K11" s="512"/>
      <c r="L11" s="512"/>
      <c r="M11" s="512"/>
      <c r="N11" s="510"/>
      <c r="O11"/>
      <c r="P11"/>
      <c r="Q11"/>
      <c r="R11"/>
      <c r="S11"/>
      <c r="T11"/>
      <c r="U11"/>
      <c r="V11"/>
      <c r="W11"/>
      <c r="X11"/>
      <c r="Y11"/>
      <c r="Z11"/>
      <c r="AA11"/>
      <c r="AB11"/>
      <c r="AC11"/>
      <c r="AD11"/>
      <c r="AE11"/>
      <c r="AF11"/>
      <c r="AG11"/>
      <c r="AH11"/>
      <c r="AI11"/>
    </row>
    <row r="12" spans="1:35" ht="15" customHeight="1">
      <c r="C12" s="597" t="s">
        <v>802</v>
      </c>
      <c r="D12" s="183"/>
      <c r="E12" s="512"/>
      <c r="F12" s="510"/>
      <c r="G12" s="512"/>
      <c r="H12" s="514"/>
      <c r="I12" s="512"/>
      <c r="J12" s="510"/>
      <c r="K12" s="512"/>
      <c r="L12" s="514"/>
      <c r="M12" s="512"/>
      <c r="N12" s="510"/>
      <c r="O12"/>
      <c r="P12"/>
      <c r="Q12"/>
      <c r="R12"/>
      <c r="S12"/>
      <c r="T12"/>
      <c r="U12"/>
      <c r="V12"/>
      <c r="W12"/>
      <c r="X12"/>
      <c r="Y12"/>
      <c r="Z12"/>
      <c r="AA12"/>
      <c r="AB12"/>
      <c r="AC12"/>
      <c r="AD12"/>
      <c r="AE12"/>
      <c r="AF12"/>
      <c r="AG12"/>
      <c r="AH12"/>
      <c r="AI12"/>
    </row>
    <row r="13" spans="1:35" ht="15" customHeight="1">
      <c r="C13" s="597" t="s">
        <v>803</v>
      </c>
      <c r="D13" s="183"/>
      <c r="E13" s="512"/>
      <c r="F13" s="510"/>
      <c r="G13" s="512"/>
      <c r="H13" s="512"/>
      <c r="I13" s="512"/>
      <c r="J13" s="510"/>
      <c r="K13" s="512"/>
      <c r="L13" s="512"/>
      <c r="M13" s="512"/>
      <c r="N13" s="510"/>
      <c r="O13"/>
      <c r="P13"/>
      <c r="Q13"/>
      <c r="R13"/>
      <c r="S13"/>
      <c r="T13"/>
      <c r="U13"/>
      <c r="V13"/>
      <c r="W13"/>
      <c r="X13"/>
      <c r="Y13"/>
      <c r="Z13"/>
      <c r="AA13"/>
      <c r="AB13"/>
      <c r="AC13"/>
      <c r="AD13"/>
      <c r="AE13"/>
      <c r="AF13"/>
      <c r="AG13"/>
      <c r="AH13"/>
      <c r="AI13"/>
    </row>
    <row r="14" spans="1:35" ht="15" customHeight="1">
      <c r="C14" s="597" t="s">
        <v>804</v>
      </c>
      <c r="D14" s="183"/>
      <c r="E14" s="512"/>
      <c r="F14" s="510"/>
      <c r="G14" s="512"/>
      <c r="H14" s="512"/>
      <c r="I14" s="512"/>
      <c r="J14" s="510"/>
      <c r="K14" s="512"/>
      <c r="L14" s="512"/>
      <c r="M14" s="512"/>
      <c r="N14" s="510"/>
      <c r="O14"/>
      <c r="P14"/>
      <c r="Q14"/>
      <c r="R14"/>
      <c r="S14"/>
      <c r="T14"/>
      <c r="U14"/>
      <c r="V14"/>
      <c r="W14"/>
      <c r="X14"/>
      <c r="Y14"/>
      <c r="Z14"/>
      <c r="AA14"/>
      <c r="AB14"/>
      <c r="AC14"/>
      <c r="AD14"/>
      <c r="AE14"/>
      <c r="AF14"/>
      <c r="AG14"/>
      <c r="AH14"/>
      <c r="AI14"/>
    </row>
    <row r="15" spans="1:35" ht="15" customHeight="1">
      <c r="C15" s="817" t="s">
        <v>948</v>
      </c>
      <c r="D15" s="183"/>
      <c r="E15" s="512"/>
      <c r="F15" s="510"/>
      <c r="G15" s="512"/>
      <c r="H15" s="512"/>
      <c r="I15" s="512"/>
      <c r="J15" s="510"/>
      <c r="K15" s="512"/>
      <c r="L15" s="512"/>
      <c r="M15" s="512"/>
      <c r="N15" s="510"/>
      <c r="O15"/>
      <c r="P15"/>
      <c r="Q15"/>
      <c r="R15"/>
      <c r="S15"/>
      <c r="T15"/>
      <c r="U15"/>
      <c r="V15"/>
      <c r="W15"/>
      <c r="X15"/>
      <c r="Y15"/>
      <c r="Z15"/>
      <c r="AA15"/>
      <c r="AB15"/>
      <c r="AC15"/>
      <c r="AD15"/>
      <c r="AE15"/>
      <c r="AF15"/>
      <c r="AG15"/>
      <c r="AH15"/>
      <c r="AI15"/>
    </row>
    <row r="16" spans="1:35" ht="15" customHeight="1">
      <c r="C16" s="817" t="s">
        <v>945</v>
      </c>
      <c r="D16" s="183"/>
      <c r="E16" s="512"/>
      <c r="F16" s="510"/>
      <c r="G16" s="512"/>
      <c r="H16" s="512"/>
      <c r="I16" s="512"/>
      <c r="J16" s="510"/>
      <c r="K16" s="512"/>
      <c r="L16" s="512"/>
      <c r="M16" s="512"/>
      <c r="N16" s="510"/>
      <c r="O16"/>
      <c r="P16"/>
      <c r="Q16"/>
      <c r="R16"/>
      <c r="S16"/>
      <c r="T16"/>
      <c r="U16"/>
      <c r="V16"/>
      <c r="W16"/>
      <c r="X16"/>
      <c r="Y16"/>
      <c r="Z16"/>
      <c r="AA16"/>
      <c r="AB16"/>
      <c r="AC16"/>
      <c r="AD16"/>
      <c r="AE16"/>
      <c r="AF16"/>
      <c r="AG16"/>
      <c r="AH16"/>
      <c r="AI16"/>
    </row>
    <row r="17" spans="3:35" ht="15" customHeight="1">
      <c r="C17" s="817" t="s">
        <v>946</v>
      </c>
      <c r="D17" s="183"/>
      <c r="E17" s="512"/>
      <c r="F17" s="510"/>
      <c r="G17" s="512"/>
      <c r="H17" s="512"/>
      <c r="I17" s="512"/>
      <c r="J17" s="510"/>
      <c r="K17" s="512"/>
      <c r="L17" s="512"/>
      <c r="M17" s="512"/>
      <c r="N17" s="510"/>
      <c r="O17"/>
      <c r="P17"/>
      <c r="Q17"/>
      <c r="R17"/>
      <c r="S17"/>
      <c r="T17"/>
      <c r="U17"/>
      <c r="V17"/>
      <c r="W17"/>
      <c r="X17"/>
      <c r="Y17"/>
      <c r="Z17"/>
      <c r="AA17"/>
      <c r="AB17"/>
      <c r="AC17"/>
      <c r="AD17"/>
      <c r="AE17"/>
      <c r="AF17"/>
      <c r="AG17"/>
      <c r="AH17"/>
      <c r="AI17"/>
    </row>
    <row r="18" spans="3:35" ht="15" customHeight="1" collapsed="1">
      <c r="C18" s="817" t="s">
        <v>947</v>
      </c>
      <c r="D18" s="183"/>
      <c r="E18" s="512"/>
      <c r="F18" s="510"/>
      <c r="G18" s="512"/>
      <c r="H18" s="512"/>
      <c r="I18" s="512"/>
      <c r="J18" s="510"/>
      <c r="K18" s="512"/>
      <c r="L18" s="512"/>
      <c r="M18" s="512"/>
      <c r="N18" s="510"/>
      <c r="O18"/>
      <c r="P18"/>
      <c r="Q18"/>
      <c r="R18"/>
      <c r="S18"/>
      <c r="T18"/>
      <c r="U18"/>
      <c r="V18"/>
      <c r="W18"/>
      <c r="X18"/>
      <c r="Y18"/>
      <c r="Z18"/>
      <c r="AA18"/>
      <c r="AB18"/>
      <c r="AC18"/>
      <c r="AD18"/>
      <c r="AE18"/>
      <c r="AF18"/>
      <c r="AG18"/>
      <c r="AH18"/>
      <c r="AI18"/>
    </row>
    <row r="19" spans="3:35" ht="15" customHeight="1" collapsed="1">
      <c r="C19" s="817" t="s">
        <v>941</v>
      </c>
      <c r="D19" s="183"/>
      <c r="E19" s="512"/>
      <c r="F19" s="510"/>
      <c r="G19" s="512"/>
      <c r="H19" s="512"/>
      <c r="I19" s="512"/>
      <c r="J19" s="510"/>
      <c r="K19" s="512"/>
      <c r="L19" s="512"/>
      <c r="M19" s="512"/>
      <c r="N19" s="510"/>
      <c r="O19"/>
      <c r="P19"/>
      <c r="Q19"/>
      <c r="R19"/>
      <c r="S19"/>
      <c r="T19"/>
      <c r="U19"/>
      <c r="V19"/>
      <c r="W19"/>
      <c r="X19"/>
      <c r="Y19"/>
      <c r="Z19"/>
      <c r="AA19"/>
      <c r="AB19"/>
      <c r="AC19"/>
      <c r="AD19"/>
      <c r="AE19"/>
      <c r="AF19"/>
      <c r="AG19"/>
      <c r="AH19"/>
      <c r="AI19"/>
    </row>
    <row r="20" spans="3:35" ht="15" customHeight="1">
      <c r="C20" s="597" t="s">
        <v>928</v>
      </c>
      <c r="D20" s="183"/>
      <c r="E20" s="512"/>
      <c r="F20" s="510"/>
      <c r="G20" s="512"/>
      <c r="H20" s="512"/>
      <c r="I20" s="512"/>
      <c r="J20" s="510"/>
      <c r="K20" s="512"/>
      <c r="L20" s="512"/>
      <c r="M20" s="512"/>
      <c r="N20" s="510"/>
      <c r="O20" s="605"/>
      <c r="P20" s="605"/>
      <c r="Q20" s="605"/>
      <c r="R20" s="605"/>
      <c r="S20" s="605"/>
      <c r="T20" s="605"/>
      <c r="U20" s="605"/>
      <c r="V20" s="605"/>
      <c r="W20" s="605"/>
      <c r="X20" s="605"/>
      <c r="Y20" s="605"/>
      <c r="Z20" s="605"/>
      <c r="AA20" s="605"/>
      <c r="AB20" s="605"/>
      <c r="AC20" s="605"/>
      <c r="AD20" s="605"/>
      <c r="AE20" s="605"/>
      <c r="AF20" s="605"/>
      <c r="AG20" s="605"/>
      <c r="AH20" s="605"/>
      <c r="AI20" s="605"/>
    </row>
    <row r="21" spans="3:35" ht="15" customHeight="1">
      <c r="C21" s="817" t="s">
        <v>926</v>
      </c>
      <c r="D21" s="183"/>
      <c r="E21" s="512"/>
      <c r="F21" s="510"/>
      <c r="G21" s="512"/>
      <c r="H21" s="512"/>
      <c r="I21" s="512"/>
      <c r="J21" s="510"/>
      <c r="K21" s="512"/>
      <c r="L21" s="512"/>
      <c r="M21" s="512"/>
      <c r="N21" s="510"/>
      <c r="O21" s="605"/>
      <c r="P21" s="605"/>
      <c r="Q21" s="605"/>
      <c r="R21" s="605"/>
      <c r="S21" s="605"/>
      <c r="T21" s="605"/>
      <c r="U21" s="605"/>
      <c r="V21" s="605"/>
      <c r="W21" s="605"/>
      <c r="X21" s="605"/>
      <c r="Y21" s="605"/>
      <c r="Z21" s="605"/>
      <c r="AA21" s="605"/>
      <c r="AB21" s="605"/>
      <c r="AC21" s="605"/>
      <c r="AD21" s="605"/>
      <c r="AE21" s="605"/>
      <c r="AF21" s="605"/>
      <c r="AG21" s="605"/>
      <c r="AH21" s="605"/>
      <c r="AI21" s="605"/>
    </row>
    <row r="22" spans="3:35" ht="15" customHeight="1">
      <c r="C22" s="817" t="s">
        <v>927</v>
      </c>
      <c r="D22" s="183"/>
      <c r="E22" s="512"/>
      <c r="F22" s="510"/>
      <c r="G22" s="512"/>
      <c r="H22" s="512"/>
      <c r="I22" s="512"/>
      <c r="J22" s="510"/>
      <c r="K22" s="512"/>
      <c r="L22" s="512"/>
      <c r="M22" s="512"/>
      <c r="N22" s="510"/>
      <c r="O22" s="605"/>
      <c r="P22" s="605"/>
      <c r="Q22" s="605"/>
      <c r="R22" s="605"/>
      <c r="S22" s="605"/>
      <c r="T22" s="605"/>
      <c r="U22" s="605"/>
      <c r="V22" s="605"/>
      <c r="W22" s="605"/>
      <c r="X22" s="605"/>
      <c r="Y22" s="605"/>
      <c r="Z22" s="605"/>
      <c r="AA22" s="605"/>
      <c r="AB22" s="605"/>
      <c r="AC22" s="605"/>
      <c r="AD22" s="605"/>
      <c r="AE22" s="605"/>
      <c r="AF22" s="605"/>
      <c r="AG22" s="605"/>
      <c r="AH22" s="605"/>
      <c r="AI22" s="605"/>
    </row>
    <row r="23" spans="3:35" ht="15" customHeight="1">
      <c r="C23" s="597" t="s">
        <v>930</v>
      </c>
      <c r="D23" s="183"/>
      <c r="E23" s="512"/>
      <c r="F23" s="510"/>
      <c r="G23" s="512"/>
      <c r="H23" s="512"/>
      <c r="I23" s="512"/>
      <c r="J23" s="510"/>
      <c r="K23" s="512"/>
      <c r="L23" s="512"/>
      <c r="M23" s="512"/>
      <c r="N23" s="510"/>
      <c r="O23" s="605"/>
      <c r="P23" s="605"/>
      <c r="Q23" s="605"/>
      <c r="R23" s="605"/>
      <c r="S23" s="605"/>
      <c r="T23" s="605"/>
      <c r="U23" s="605"/>
      <c r="V23" s="605"/>
      <c r="W23" s="605"/>
      <c r="X23" s="605"/>
      <c r="Y23" s="605"/>
      <c r="Z23" s="605"/>
      <c r="AA23" s="605"/>
      <c r="AB23" s="605"/>
      <c r="AC23" s="605"/>
      <c r="AD23" s="605"/>
      <c r="AE23" s="605"/>
      <c r="AF23" s="605"/>
      <c r="AG23" s="605"/>
      <c r="AH23" s="605"/>
      <c r="AI23" s="605"/>
    </row>
    <row r="24" spans="3:35" ht="15" customHeight="1">
      <c r="C24" s="817" t="s">
        <v>926</v>
      </c>
      <c r="D24" s="183"/>
      <c r="E24" s="512"/>
      <c r="F24" s="510"/>
      <c r="G24" s="512"/>
      <c r="H24" s="512"/>
      <c r="I24" s="512"/>
      <c r="J24" s="510"/>
      <c r="K24" s="512"/>
      <c r="L24" s="512"/>
      <c r="M24" s="512"/>
      <c r="N24" s="510"/>
      <c r="O24" s="605"/>
      <c r="P24" s="605"/>
      <c r="Q24" s="605"/>
      <c r="R24" s="605"/>
      <c r="S24" s="605"/>
      <c r="T24" s="605"/>
      <c r="U24" s="605"/>
      <c r="V24" s="605"/>
      <c r="W24" s="605"/>
      <c r="X24" s="605"/>
      <c r="Y24" s="605"/>
      <c r="Z24" s="605"/>
      <c r="AA24" s="605"/>
      <c r="AB24" s="605"/>
      <c r="AC24" s="605"/>
      <c r="AD24" s="605"/>
      <c r="AE24" s="605"/>
      <c r="AF24" s="605"/>
      <c r="AG24" s="605"/>
      <c r="AH24" s="605"/>
      <c r="AI24" s="605"/>
    </row>
    <row r="25" spans="3:35" ht="15" customHeight="1">
      <c r="C25" s="817" t="s">
        <v>927</v>
      </c>
      <c r="D25" s="183"/>
      <c r="E25" s="512"/>
      <c r="F25" s="510"/>
      <c r="G25" s="512"/>
      <c r="H25" s="512"/>
      <c r="I25" s="512"/>
      <c r="J25" s="510"/>
      <c r="K25" s="512"/>
      <c r="L25" s="512"/>
      <c r="M25" s="512"/>
      <c r="N25" s="510"/>
      <c r="O25" s="605"/>
      <c r="P25" s="605"/>
      <c r="Q25" s="605"/>
      <c r="R25" s="605"/>
      <c r="S25" s="605"/>
      <c r="T25" s="605"/>
      <c r="U25" s="605"/>
      <c r="V25" s="605"/>
      <c r="W25" s="605"/>
      <c r="X25" s="605"/>
      <c r="Y25" s="605"/>
      <c r="Z25" s="605"/>
      <c r="AA25" s="605"/>
      <c r="AB25" s="605"/>
      <c r="AC25" s="605"/>
      <c r="AD25" s="605"/>
      <c r="AE25" s="605"/>
      <c r="AF25" s="605"/>
      <c r="AG25" s="605"/>
      <c r="AH25" s="605"/>
      <c r="AI25" s="605"/>
    </row>
    <row r="26" spans="3:35" ht="15" customHeight="1" collapsed="1">
      <c r="C26" s="597" t="s">
        <v>929</v>
      </c>
      <c r="D26" s="183"/>
      <c r="E26" s="512"/>
      <c r="F26" s="510"/>
      <c r="G26" s="512"/>
      <c r="H26" s="512"/>
      <c r="I26" s="512"/>
      <c r="J26" s="510"/>
      <c r="K26" s="512"/>
      <c r="L26" s="512"/>
      <c r="M26" s="512"/>
      <c r="N26" s="510"/>
      <c r="O26"/>
      <c r="P26"/>
      <c r="Q26"/>
      <c r="R26"/>
      <c r="S26"/>
      <c r="T26"/>
      <c r="U26"/>
      <c r="V26"/>
      <c r="W26"/>
      <c r="X26"/>
      <c r="Y26"/>
      <c r="Z26"/>
      <c r="AA26"/>
      <c r="AB26"/>
      <c r="AC26"/>
      <c r="AD26"/>
      <c r="AE26"/>
      <c r="AF26"/>
      <c r="AG26"/>
      <c r="AH26"/>
      <c r="AI26"/>
    </row>
    <row r="27" spans="3:35" ht="15" customHeight="1" collapsed="1">
      <c r="C27" s="817" t="s">
        <v>926</v>
      </c>
      <c r="D27" s="183"/>
      <c r="E27" s="512"/>
      <c r="F27" s="510"/>
      <c r="G27" s="512"/>
      <c r="H27" s="512"/>
      <c r="I27" s="512"/>
      <c r="J27" s="510"/>
      <c r="K27" s="512"/>
      <c r="L27" s="512"/>
      <c r="M27" s="512"/>
      <c r="N27" s="510"/>
      <c r="O27"/>
      <c r="P27"/>
      <c r="Q27"/>
      <c r="R27"/>
      <c r="S27"/>
      <c r="T27"/>
      <c r="U27"/>
      <c r="V27"/>
      <c r="W27"/>
      <c r="X27"/>
      <c r="Y27"/>
      <c r="Z27"/>
      <c r="AA27"/>
      <c r="AB27"/>
      <c r="AC27"/>
      <c r="AD27"/>
      <c r="AE27"/>
      <c r="AF27"/>
      <c r="AG27"/>
      <c r="AH27"/>
      <c r="AI27"/>
    </row>
    <row r="28" spans="3:35" ht="15" customHeight="1" collapsed="1">
      <c r="C28" s="817" t="s">
        <v>927</v>
      </c>
      <c r="D28" s="183"/>
      <c r="E28" s="512"/>
      <c r="F28" s="510"/>
      <c r="G28" s="512"/>
      <c r="H28" s="512"/>
      <c r="I28" s="512"/>
      <c r="J28" s="510"/>
      <c r="K28" s="512"/>
      <c r="L28" s="512"/>
      <c r="M28" s="512"/>
      <c r="N28" s="510"/>
      <c r="O28"/>
      <c r="P28"/>
      <c r="Q28"/>
      <c r="R28"/>
      <c r="S28"/>
      <c r="T28"/>
      <c r="U28"/>
      <c r="V28"/>
      <c r="W28"/>
      <c r="X28"/>
      <c r="Y28"/>
      <c r="Z28"/>
      <c r="AA28"/>
      <c r="AB28"/>
      <c r="AC28"/>
      <c r="AD28"/>
      <c r="AE28"/>
      <c r="AF28"/>
      <c r="AG28"/>
      <c r="AH28"/>
      <c r="AI28"/>
    </row>
    <row r="29" spans="3:35" ht="15" customHeight="1" collapsed="1">
      <c r="C29" s="597" t="s">
        <v>937</v>
      </c>
      <c r="D29" s="183"/>
      <c r="E29" s="512"/>
      <c r="F29" s="510"/>
      <c r="G29" s="512"/>
      <c r="H29" s="512"/>
      <c r="I29" s="512"/>
      <c r="J29" s="510"/>
      <c r="K29" s="512"/>
      <c r="L29" s="512"/>
      <c r="M29" s="512"/>
      <c r="N29" s="510"/>
      <c r="O29"/>
      <c r="P29"/>
      <c r="Q29"/>
      <c r="R29"/>
      <c r="S29"/>
      <c r="T29"/>
      <c r="U29"/>
      <c r="V29"/>
      <c r="W29"/>
      <c r="X29"/>
      <c r="Y29"/>
      <c r="Z29"/>
      <c r="AA29"/>
      <c r="AB29"/>
      <c r="AC29"/>
      <c r="AD29"/>
      <c r="AE29"/>
      <c r="AF29"/>
      <c r="AG29"/>
      <c r="AH29"/>
      <c r="AI29"/>
    </row>
    <row r="30" spans="3:35" ht="15" customHeight="1">
      <c r="C30" s="815" t="s">
        <v>102</v>
      </c>
      <c r="E30" s="513"/>
      <c r="F30" s="511"/>
      <c r="G30" s="513"/>
      <c r="H30" s="513"/>
      <c r="I30" s="513"/>
      <c r="J30" s="511"/>
      <c r="K30" s="513"/>
      <c r="L30" s="513"/>
      <c r="M30" s="513"/>
      <c r="N30" s="511"/>
      <c r="O30"/>
      <c r="P30"/>
      <c r="Q30"/>
      <c r="R30"/>
      <c r="S30"/>
      <c r="T30"/>
      <c r="U30"/>
      <c r="V30"/>
      <c r="W30"/>
      <c r="X30"/>
      <c r="Y30"/>
      <c r="Z30"/>
      <c r="AA30"/>
      <c r="AB30"/>
      <c r="AC30"/>
      <c r="AD30"/>
      <c r="AE30"/>
      <c r="AF30"/>
      <c r="AG30"/>
      <c r="AH30"/>
      <c r="AI30"/>
    </row>
    <row r="31" spans="3:35" ht="15" customHeight="1">
      <c r="C31" s="815"/>
      <c r="E31" s="191"/>
      <c r="F31" s="191"/>
      <c r="G31" s="191"/>
      <c r="H31" s="191"/>
      <c r="I31" s="191"/>
      <c r="J31" s="191"/>
      <c r="K31" s="191"/>
      <c r="L31" s="191"/>
      <c r="M31" s="191"/>
      <c r="N31" s="191"/>
      <c r="O31"/>
      <c r="P31"/>
      <c r="Q31"/>
      <c r="R31"/>
      <c r="S31"/>
      <c r="T31"/>
      <c r="U31"/>
      <c r="V31"/>
      <c r="W31"/>
      <c r="X31"/>
      <c r="Y31"/>
      <c r="Z31"/>
      <c r="AA31"/>
      <c r="AB31"/>
      <c r="AC31"/>
      <c r="AD31"/>
      <c r="AE31"/>
      <c r="AF31"/>
      <c r="AG31"/>
      <c r="AH31"/>
      <c r="AI31"/>
    </row>
    <row r="32" spans="3:35" customFormat="1" ht="15" customHeight="1">
      <c r="C32" s="844" t="s">
        <v>578</v>
      </c>
    </row>
    <row r="33" spans="1:35" customFormat="1" ht="15" customHeight="1">
      <c r="C33" s="844" t="s">
        <v>725</v>
      </c>
    </row>
    <row r="34" spans="1:35" customFormat="1" ht="15" customHeight="1">
      <c r="C34" s="844"/>
    </row>
    <row r="35" spans="1:35" ht="15" customHeight="1">
      <c r="C35" s="815"/>
      <c r="E35"/>
      <c r="F35"/>
      <c r="G35"/>
      <c r="H35"/>
      <c r="I35"/>
      <c r="J35" s="191"/>
      <c r="K35" s="191"/>
      <c r="L35" s="191"/>
      <c r="M35" s="191"/>
      <c r="N35" s="191"/>
      <c r="O35"/>
      <c r="P35"/>
      <c r="Q35"/>
      <c r="R35"/>
      <c r="S35"/>
      <c r="T35"/>
      <c r="U35"/>
      <c r="V35"/>
      <c r="W35"/>
      <c r="X35"/>
      <c r="Y35"/>
      <c r="Z35"/>
      <c r="AA35"/>
      <c r="AB35"/>
      <c r="AC35"/>
      <c r="AD35"/>
      <c r="AE35"/>
      <c r="AF35"/>
      <c r="AG35"/>
      <c r="AH35"/>
      <c r="AI35"/>
    </row>
    <row r="36" spans="1:35" ht="15" customHeight="1">
      <c r="C36" s="815"/>
      <c r="E36"/>
      <c r="F36"/>
      <c r="G36"/>
      <c r="H36"/>
      <c r="I36"/>
      <c r="J36" s="191"/>
      <c r="K36" s="191"/>
      <c r="L36" s="191"/>
      <c r="M36" s="191"/>
      <c r="N36" s="191"/>
      <c r="O36"/>
      <c r="P36"/>
      <c r="Q36"/>
      <c r="R36"/>
      <c r="S36"/>
      <c r="T36"/>
      <c r="U36"/>
      <c r="V36"/>
      <c r="W36"/>
      <c r="X36"/>
      <c r="Y36"/>
      <c r="Z36"/>
      <c r="AA36"/>
      <c r="AB36"/>
      <c r="AC36"/>
      <c r="AD36"/>
      <c r="AE36"/>
      <c r="AF36"/>
      <c r="AG36"/>
      <c r="AH36"/>
      <c r="AI36"/>
    </row>
    <row r="37" spans="1:35" ht="15" customHeight="1">
      <c r="A37" s="92"/>
      <c r="C37" s="814"/>
      <c r="E37" s="960" t="s">
        <v>649</v>
      </c>
      <c r="F37" s="960" t="s">
        <v>651</v>
      </c>
      <c r="G37" s="960" t="s">
        <v>652</v>
      </c>
      <c r="H37" s="960" t="s">
        <v>653</v>
      </c>
      <c r="I37" s="92"/>
      <c r="J37" s="92"/>
      <c r="K37" s="92"/>
      <c r="L37" s="92"/>
    </row>
    <row r="38" spans="1:35" ht="48.75" customHeight="1">
      <c r="A38" s="92"/>
      <c r="C38" s="820" t="s">
        <v>456</v>
      </c>
      <c r="D38" s="531"/>
      <c r="E38" s="961"/>
      <c r="F38" s="961"/>
      <c r="G38" s="961"/>
      <c r="H38" s="961"/>
      <c r="I38" s="92"/>
      <c r="J38" s="92"/>
      <c r="K38" s="92"/>
      <c r="L38" s="92"/>
    </row>
    <row r="39" spans="1:35" ht="15" customHeight="1">
      <c r="A39" s="92"/>
      <c r="C39" s="816" t="s">
        <v>457</v>
      </c>
      <c r="D39" s="183"/>
      <c r="E39" s="559"/>
      <c r="F39" s="559"/>
      <c r="G39" s="559"/>
      <c r="H39" s="559"/>
      <c r="I39" s="92"/>
      <c r="J39" s="92"/>
      <c r="K39" s="92"/>
      <c r="L39" s="92"/>
    </row>
    <row r="40" spans="1:35" ht="15" customHeight="1">
      <c r="A40" s="92"/>
      <c r="C40" s="597" t="s">
        <v>812</v>
      </c>
      <c r="D40" s="183"/>
      <c r="E40" s="512"/>
      <c r="F40" s="512"/>
      <c r="G40" s="512"/>
      <c r="H40" s="512"/>
      <c r="I40" s="92"/>
      <c r="J40" s="92"/>
      <c r="K40" s="92"/>
      <c r="L40" s="92"/>
    </row>
    <row r="41" spans="1:35" ht="15" customHeight="1">
      <c r="A41" s="92"/>
      <c r="C41" s="597" t="s">
        <v>813</v>
      </c>
      <c r="D41" s="183"/>
      <c r="E41" s="512"/>
      <c r="F41" s="512"/>
      <c r="G41" s="512"/>
      <c r="H41" s="512"/>
      <c r="I41" s="92"/>
      <c r="J41" s="92"/>
      <c r="K41" s="92"/>
      <c r="L41" s="92"/>
    </row>
    <row r="42" spans="1:35" ht="15" customHeight="1">
      <c r="A42" s="92"/>
      <c r="C42" s="816" t="s">
        <v>627</v>
      </c>
      <c r="D42" s="183"/>
      <c r="E42" s="512"/>
      <c r="F42" s="510"/>
      <c r="G42" s="512"/>
      <c r="H42" s="512"/>
      <c r="I42" s="92"/>
      <c r="J42" s="92"/>
      <c r="K42" s="92"/>
      <c r="L42" s="92"/>
    </row>
    <row r="43" spans="1:35" ht="15" customHeight="1">
      <c r="A43" s="92"/>
      <c r="C43" s="597" t="s">
        <v>803</v>
      </c>
      <c r="E43" s="512"/>
      <c r="F43" s="510"/>
      <c r="G43" s="512"/>
      <c r="H43" s="512"/>
      <c r="I43" s="92"/>
      <c r="J43" s="92"/>
      <c r="K43" s="92"/>
      <c r="L43" s="92"/>
    </row>
    <row r="44" spans="1:35" ht="15" customHeight="1">
      <c r="A44" s="92"/>
      <c r="C44" s="597" t="s">
        <v>804</v>
      </c>
      <c r="E44" s="512"/>
      <c r="F44" s="510"/>
      <c r="G44" s="512"/>
      <c r="H44" s="512"/>
      <c r="I44" s="92"/>
      <c r="J44" s="92"/>
      <c r="K44" s="92"/>
      <c r="L44" s="92"/>
    </row>
    <row r="45" spans="1:35" ht="15" customHeight="1">
      <c r="A45" s="92"/>
      <c r="C45" s="817" t="s">
        <v>948</v>
      </c>
      <c r="D45" s="183"/>
      <c r="E45" s="512"/>
      <c r="F45" s="510"/>
      <c r="G45" s="512"/>
      <c r="H45" s="512"/>
      <c r="I45" s="92"/>
      <c r="J45" s="92"/>
      <c r="K45" s="92"/>
      <c r="L45" s="92"/>
    </row>
    <row r="46" spans="1:35" ht="15" customHeight="1">
      <c r="A46" s="92"/>
      <c r="C46" s="817" t="s">
        <v>945</v>
      </c>
      <c r="D46" s="183"/>
      <c r="E46" s="512"/>
      <c r="F46" s="510"/>
      <c r="G46" s="512"/>
      <c r="H46" s="512"/>
      <c r="I46" s="92"/>
      <c r="J46" s="92"/>
      <c r="K46" s="92"/>
      <c r="L46" s="92"/>
    </row>
    <row r="47" spans="1:35" ht="15" customHeight="1">
      <c r="A47" s="92"/>
      <c r="C47" s="817" t="s">
        <v>946</v>
      </c>
      <c r="D47" s="183"/>
      <c r="E47" s="512"/>
      <c r="F47" s="510"/>
      <c r="G47" s="512"/>
      <c r="H47" s="512"/>
      <c r="I47" s="92"/>
      <c r="J47" s="92"/>
      <c r="K47" s="92"/>
      <c r="L47" s="92"/>
    </row>
    <row r="48" spans="1:35" ht="15" customHeight="1">
      <c r="A48" s="92"/>
      <c r="C48" s="817" t="s">
        <v>947</v>
      </c>
      <c r="E48" s="512"/>
      <c r="F48" s="510"/>
      <c r="G48" s="512"/>
      <c r="H48" s="512"/>
      <c r="I48" s="92"/>
      <c r="J48" s="92"/>
      <c r="K48" s="92"/>
      <c r="L48" s="92"/>
    </row>
    <row r="49" spans="1:35" ht="15" customHeight="1">
      <c r="A49" s="92"/>
      <c r="C49" s="817" t="s">
        <v>941</v>
      </c>
      <c r="E49" s="512"/>
      <c r="F49" s="510"/>
      <c r="G49" s="512"/>
      <c r="H49" s="512"/>
      <c r="I49" s="92"/>
      <c r="J49" s="92"/>
      <c r="K49" s="92"/>
      <c r="L49" s="92"/>
    </row>
    <row r="50" spans="1:35" ht="15" customHeight="1">
      <c r="A50" s="92"/>
      <c r="C50" s="597" t="s">
        <v>928</v>
      </c>
      <c r="E50" s="512"/>
      <c r="F50" s="510"/>
      <c r="G50" s="512"/>
      <c r="H50" s="512"/>
      <c r="I50" s="92"/>
      <c r="J50" s="92"/>
      <c r="K50" s="92"/>
      <c r="L50" s="92"/>
    </row>
    <row r="51" spans="1:35" ht="15" customHeight="1">
      <c r="A51" s="92"/>
      <c r="C51" s="817" t="s">
        <v>926</v>
      </c>
      <c r="E51" s="512"/>
      <c r="F51" s="510"/>
      <c r="G51" s="512"/>
      <c r="H51" s="512"/>
      <c r="I51" s="92"/>
      <c r="J51" s="92"/>
      <c r="K51" s="92"/>
      <c r="L51" s="92"/>
    </row>
    <row r="52" spans="1:35" ht="15" customHeight="1">
      <c r="A52" s="92"/>
      <c r="C52" s="817" t="s">
        <v>927</v>
      </c>
      <c r="E52" s="512"/>
      <c r="F52" s="510"/>
      <c r="G52" s="512"/>
      <c r="H52" s="512"/>
      <c r="I52" s="92"/>
      <c r="J52" s="92"/>
      <c r="K52" s="92"/>
      <c r="L52" s="92"/>
    </row>
    <row r="53" spans="1:35" ht="15" customHeight="1">
      <c r="A53" s="92"/>
      <c r="C53" s="597" t="s">
        <v>930</v>
      </c>
      <c r="E53" s="512"/>
      <c r="F53" s="510"/>
      <c r="G53" s="512"/>
      <c r="H53" s="512"/>
      <c r="I53" s="92"/>
      <c r="J53" s="92"/>
      <c r="K53" s="92"/>
      <c r="L53" s="92"/>
    </row>
    <row r="54" spans="1:35" ht="15" customHeight="1">
      <c r="A54" s="92"/>
      <c r="C54" s="817" t="s">
        <v>926</v>
      </c>
      <c r="E54" s="512"/>
      <c r="F54" s="510"/>
      <c r="G54" s="512"/>
      <c r="H54" s="512"/>
      <c r="I54" s="92"/>
      <c r="J54" s="92"/>
      <c r="K54" s="92"/>
      <c r="L54" s="92"/>
    </row>
    <row r="55" spans="1:35" ht="15" customHeight="1">
      <c r="A55" s="92"/>
      <c r="C55" s="817" t="s">
        <v>927</v>
      </c>
      <c r="E55" s="512"/>
      <c r="F55" s="510"/>
      <c r="G55" s="512"/>
      <c r="H55" s="512"/>
      <c r="I55" s="92"/>
      <c r="J55" s="92"/>
      <c r="K55" s="92"/>
      <c r="L55" s="92"/>
    </row>
    <row r="56" spans="1:35" ht="15" customHeight="1">
      <c r="A56" s="92"/>
      <c r="C56" s="597" t="s">
        <v>929</v>
      </c>
      <c r="D56" s="183"/>
      <c r="E56" s="512"/>
      <c r="F56" s="510"/>
      <c r="G56" s="512"/>
      <c r="H56" s="512"/>
      <c r="I56" s="92"/>
      <c r="J56" s="92"/>
      <c r="K56" s="92"/>
      <c r="L56" s="92"/>
    </row>
    <row r="57" spans="1:35" ht="15" customHeight="1">
      <c r="A57" s="92"/>
      <c r="C57" s="817" t="s">
        <v>926</v>
      </c>
      <c r="D57" s="198"/>
      <c r="E57" s="512"/>
      <c r="F57" s="510"/>
      <c r="G57" s="512"/>
      <c r="H57" s="512"/>
      <c r="I57" s="92"/>
      <c r="J57" s="92"/>
      <c r="K57" s="92"/>
      <c r="L57" s="92"/>
    </row>
    <row r="58" spans="1:35" ht="15" customHeight="1">
      <c r="A58" s="92"/>
      <c r="C58" s="817" t="s">
        <v>927</v>
      </c>
      <c r="E58" s="512"/>
      <c r="F58" s="510"/>
      <c r="G58" s="512"/>
      <c r="H58" s="512"/>
      <c r="I58" s="92"/>
      <c r="J58" s="92"/>
      <c r="K58" s="92"/>
      <c r="L58" s="92"/>
    </row>
    <row r="59" spans="1:35" ht="15" customHeight="1">
      <c r="A59" s="92"/>
      <c r="C59" s="597" t="s">
        <v>937</v>
      </c>
      <c r="E59" s="512"/>
      <c r="F59" s="510"/>
      <c r="G59" s="512"/>
      <c r="H59" s="512"/>
      <c r="I59" s="92"/>
      <c r="J59" s="92"/>
      <c r="K59" s="92"/>
      <c r="L59" s="92"/>
    </row>
    <row r="60" spans="1:35" ht="15" customHeight="1">
      <c r="A60" s="92"/>
      <c r="C60" s="814"/>
      <c r="E60" s="512"/>
      <c r="F60" s="510"/>
      <c r="G60" s="512"/>
      <c r="H60" s="512"/>
      <c r="I60" s="92"/>
      <c r="J60" s="92"/>
      <c r="K60" s="92"/>
      <c r="L60" s="92"/>
    </row>
    <row r="61" spans="1:35" ht="15" customHeight="1">
      <c r="A61" s="92"/>
      <c r="C61" s="815" t="s">
        <v>102</v>
      </c>
      <c r="E61" s="513"/>
      <c r="F61" s="513"/>
      <c r="G61" s="513"/>
      <c r="H61" s="513"/>
      <c r="I61" s="92"/>
      <c r="J61" s="92"/>
      <c r="K61" s="92"/>
      <c r="L61" s="92"/>
    </row>
    <row r="62" spans="1:35" ht="15" customHeight="1">
      <c r="A62" s="92"/>
      <c r="C62" s="814"/>
      <c r="H62"/>
      <c r="I62" s="176"/>
      <c r="J62" s="176"/>
      <c r="K62" s="176"/>
      <c r="L62" s="176"/>
      <c r="M62" s="176"/>
      <c r="N62" s="176"/>
      <c r="O62"/>
      <c r="P62"/>
      <c r="Q62"/>
      <c r="R62"/>
      <c r="S62"/>
      <c r="T62"/>
      <c r="U62"/>
      <c r="V62"/>
      <c r="W62"/>
      <c r="X62"/>
      <c r="Y62"/>
      <c r="Z62"/>
      <c r="AA62"/>
      <c r="AB62"/>
      <c r="AC62"/>
      <c r="AD62"/>
      <c r="AE62"/>
      <c r="AF62"/>
      <c r="AG62"/>
      <c r="AH62"/>
      <c r="AI62"/>
    </row>
    <row r="63" spans="1:35" ht="13.8">
      <c r="C63" s="814"/>
      <c r="E63" s="217"/>
      <c r="F63" s="217"/>
      <c r="G63" s="218"/>
      <c r="H63" s="218"/>
      <c r="I63" s="182"/>
      <c r="J63" s="182"/>
      <c r="K63" s="219"/>
      <c r="L63" s="182"/>
      <c r="M63" s="182"/>
      <c r="Q63" s="184"/>
      <c r="R63" s="184"/>
    </row>
    <row r="64" spans="1:35" ht="14.4">
      <c r="C64" s="816" t="s">
        <v>94</v>
      </c>
      <c r="E64" s="217"/>
      <c r="F64" s="217"/>
      <c r="G64" s="218"/>
      <c r="H64" s="218"/>
      <c r="I64" s="182"/>
      <c r="J64" s="182"/>
      <c r="K64" s="219"/>
      <c r="L64"/>
      <c r="M64"/>
      <c r="Q64" s="184"/>
      <c r="R64" s="184"/>
    </row>
    <row r="65" spans="1:18" ht="14.4">
      <c r="C65" s="848" t="s">
        <v>471</v>
      </c>
      <c r="E65" s="964"/>
      <c r="F65" s="964"/>
      <c r="G65" s="98"/>
      <c r="H65" s="98"/>
      <c r="I65" s="92"/>
      <c r="J65" s="92"/>
      <c r="K65" s="94"/>
      <c r="L65"/>
      <c r="M65"/>
      <c r="Q65" s="184"/>
      <c r="R65" s="184"/>
    </row>
    <row r="66" spans="1:18" ht="12.75" customHeight="1">
      <c r="C66" s="814"/>
      <c r="E66" s="960" t="s">
        <v>654</v>
      </c>
      <c r="F66" s="960" t="s">
        <v>655</v>
      </c>
      <c r="G66" s="960" t="s">
        <v>656</v>
      </c>
      <c r="H66" s="960" t="s">
        <v>657</v>
      </c>
      <c r="I66" s="960" t="s">
        <v>658</v>
      </c>
      <c r="J66" s="960" t="s">
        <v>722</v>
      </c>
      <c r="K66" s="960" t="s">
        <v>659</v>
      </c>
      <c r="L66" s="960" t="s">
        <v>723</v>
      </c>
      <c r="M66"/>
      <c r="Q66" s="184"/>
      <c r="R66" s="184"/>
    </row>
    <row r="67" spans="1:18" s="182" customFormat="1" ht="70.5" customHeight="1">
      <c r="A67" s="181"/>
      <c r="C67" s="820" t="s">
        <v>458</v>
      </c>
      <c r="D67" s="531"/>
      <c r="E67" s="961"/>
      <c r="F67" s="961"/>
      <c r="G67" s="961"/>
      <c r="H67" s="961"/>
      <c r="I67" s="961"/>
      <c r="J67" s="961"/>
      <c r="K67" s="961"/>
      <c r="L67" s="961"/>
      <c r="M67"/>
      <c r="Q67" s="184"/>
      <c r="R67" s="184"/>
    </row>
    <row r="68" spans="1:18" ht="14.4">
      <c r="C68" s="814"/>
      <c r="D68" s="183"/>
      <c r="E68" s="512"/>
      <c r="F68" s="510"/>
      <c r="G68" s="512"/>
      <c r="H68" s="512"/>
      <c r="I68" s="510"/>
      <c r="J68" s="512"/>
      <c r="K68" s="512"/>
      <c r="L68" s="510"/>
      <c r="M68"/>
      <c r="Q68" s="184"/>
      <c r="R68" s="184"/>
    </row>
    <row r="69" spans="1:18" ht="14.4">
      <c r="C69" s="816" t="s">
        <v>469</v>
      </c>
      <c r="D69" s="183"/>
      <c r="E69" s="512"/>
      <c r="F69" s="510"/>
      <c r="G69" s="512"/>
      <c r="H69" s="512"/>
      <c r="I69" s="510"/>
      <c r="J69" s="512"/>
      <c r="K69" s="512"/>
      <c r="L69" s="510"/>
      <c r="M69"/>
      <c r="Q69" s="184"/>
      <c r="R69" s="184"/>
    </row>
    <row r="70" spans="1:18" ht="14.4" collapsed="1">
      <c r="C70" s="817" t="s">
        <v>949</v>
      </c>
      <c r="D70" s="183"/>
      <c r="E70" s="512"/>
      <c r="F70" s="510"/>
      <c r="G70" s="512"/>
      <c r="H70" s="512"/>
      <c r="I70" s="510"/>
      <c r="J70" s="512"/>
      <c r="K70" s="512"/>
      <c r="L70" s="510"/>
      <c r="M70"/>
      <c r="N70" s="213"/>
      <c r="O70" s="184"/>
      <c r="Q70" s="184"/>
      <c r="R70" s="184"/>
    </row>
    <row r="71" spans="1:18" ht="14.4">
      <c r="C71" s="817" t="s">
        <v>946</v>
      </c>
      <c r="D71" s="183"/>
      <c r="E71" s="512"/>
      <c r="F71" s="510"/>
      <c r="G71" s="512"/>
      <c r="H71" s="512"/>
      <c r="I71" s="510"/>
      <c r="J71" s="512"/>
      <c r="K71" s="512"/>
      <c r="L71" s="510"/>
      <c r="M71"/>
      <c r="N71" s="213"/>
      <c r="O71" s="184"/>
      <c r="Q71" s="184"/>
      <c r="R71" s="184"/>
    </row>
    <row r="72" spans="1:18" ht="14.4">
      <c r="C72" s="817" t="s">
        <v>950</v>
      </c>
      <c r="D72" s="183"/>
      <c r="E72" s="512"/>
      <c r="F72" s="510"/>
      <c r="G72" s="512"/>
      <c r="H72" s="512"/>
      <c r="I72" s="510"/>
      <c r="J72" s="512"/>
      <c r="K72" s="512"/>
      <c r="L72" s="510"/>
      <c r="M72"/>
      <c r="N72" s="213"/>
      <c r="O72" s="184"/>
      <c r="Q72" s="184"/>
      <c r="R72" s="184"/>
    </row>
    <row r="73" spans="1:18" ht="14.4">
      <c r="C73" s="817" t="s">
        <v>951</v>
      </c>
      <c r="D73" s="183"/>
      <c r="E73" s="512"/>
      <c r="F73" s="510"/>
      <c r="G73" s="512"/>
      <c r="H73" s="512"/>
      <c r="I73" s="510"/>
      <c r="J73" s="512"/>
      <c r="K73" s="512"/>
      <c r="L73" s="510"/>
      <c r="M73"/>
      <c r="N73" s="213"/>
      <c r="O73" s="184"/>
      <c r="Q73" s="184"/>
      <c r="R73" s="184"/>
    </row>
    <row r="74" spans="1:18" ht="14.4">
      <c r="C74" s="817" t="s">
        <v>937</v>
      </c>
      <c r="D74" s="183"/>
      <c r="E74" s="512"/>
      <c r="F74" s="510"/>
      <c r="G74" s="512"/>
      <c r="H74" s="512"/>
      <c r="I74" s="510"/>
      <c r="J74" s="512"/>
      <c r="K74" s="512"/>
      <c r="L74" s="510"/>
      <c r="M74" s="605"/>
      <c r="N74" s="213"/>
      <c r="O74" s="184"/>
      <c r="Q74" s="184"/>
      <c r="R74" s="184"/>
    </row>
    <row r="75" spans="1:18" ht="15" customHeight="1">
      <c r="C75" s="846" t="s">
        <v>102</v>
      </c>
      <c r="E75" s="513"/>
      <c r="F75" s="513"/>
      <c r="G75" s="513"/>
      <c r="H75" s="513"/>
      <c r="I75" s="513"/>
      <c r="J75" s="513"/>
      <c r="K75" s="513"/>
      <c r="L75" s="513"/>
      <c r="M75"/>
      <c r="O75" s="184"/>
      <c r="Q75" s="184"/>
      <c r="R75" s="184"/>
    </row>
    <row r="76" spans="1:18" ht="14.4">
      <c r="C76" s="814"/>
      <c r="E76" s="512"/>
      <c r="F76" s="510"/>
      <c r="G76" s="512"/>
      <c r="H76" s="512"/>
      <c r="I76" s="510"/>
      <c r="J76" s="512"/>
      <c r="K76" s="512"/>
      <c r="L76" s="510"/>
      <c r="M76"/>
      <c r="O76" s="184"/>
      <c r="Q76" s="184"/>
      <c r="R76" s="184"/>
    </row>
    <row r="77" spans="1:18" ht="14.4" collapsed="1">
      <c r="A77" s="92"/>
      <c r="C77" s="816" t="s">
        <v>472</v>
      </c>
      <c r="D77" s="183"/>
      <c r="E77" s="512"/>
      <c r="F77" s="510"/>
      <c r="G77" s="512"/>
      <c r="H77" s="512"/>
      <c r="I77" s="510"/>
      <c r="J77" s="512"/>
      <c r="K77" s="512"/>
      <c r="L77" s="510"/>
      <c r="M77"/>
      <c r="O77" s="184"/>
      <c r="Q77" s="184"/>
      <c r="R77" s="184"/>
    </row>
    <row r="78" spans="1:18" ht="14.4">
      <c r="A78" s="92"/>
      <c r="C78" s="817" t="s">
        <v>86</v>
      </c>
      <c r="E78" s="512"/>
      <c r="F78" s="510"/>
      <c r="G78" s="512"/>
      <c r="H78" s="512"/>
      <c r="I78" s="510"/>
      <c r="J78" s="512"/>
      <c r="K78" s="512"/>
      <c r="L78" s="510"/>
      <c r="M78"/>
      <c r="Q78" s="184"/>
      <c r="R78" s="184"/>
    </row>
    <row r="79" spans="1:18" ht="14.4">
      <c r="A79" s="92"/>
      <c r="C79" s="817" t="s">
        <v>80</v>
      </c>
      <c r="E79" s="512"/>
      <c r="F79" s="510"/>
      <c r="G79" s="512"/>
      <c r="H79" s="512"/>
      <c r="I79" s="510"/>
      <c r="J79" s="512"/>
      <c r="K79" s="512"/>
      <c r="L79" s="510"/>
      <c r="M79"/>
      <c r="Q79" s="184"/>
      <c r="R79" s="184"/>
    </row>
    <row r="80" spans="1:18" ht="14.4">
      <c r="A80" s="92"/>
      <c r="C80" s="817" t="s">
        <v>26</v>
      </c>
      <c r="E80" s="512"/>
      <c r="F80" s="510"/>
      <c r="G80" s="512"/>
      <c r="H80" s="512"/>
      <c r="I80" s="510"/>
      <c r="J80" s="512"/>
      <c r="K80" s="512"/>
      <c r="L80" s="510"/>
      <c r="M80" s="605"/>
      <c r="Q80" s="184"/>
      <c r="R80" s="184"/>
    </row>
    <row r="81" spans="1:35" ht="15" customHeight="1">
      <c r="A81" s="92"/>
      <c r="C81" s="214" t="s">
        <v>102</v>
      </c>
      <c r="E81" s="513"/>
      <c r="F81" s="513"/>
      <c r="G81" s="513"/>
      <c r="H81" s="513"/>
      <c r="I81" s="513"/>
      <c r="J81" s="513"/>
      <c r="K81" s="513"/>
      <c r="L81" s="513"/>
      <c r="M81"/>
      <c r="N81" s="184"/>
      <c r="Q81" s="184"/>
      <c r="R81" s="184"/>
    </row>
    <row r="82" spans="1:35" customFormat="1" ht="15" customHeight="1"/>
    <row r="84" spans="1:35" ht="15" customHeight="1">
      <c r="A84" s="92"/>
      <c r="C84" s="966" t="str">
        <f>B2&amp;" (ACEITE)"</f>
        <v>Quadro N2-12-REN -  Ativos intangíveis_TEE (2022&gt;)_PDIRT (ACEITE)</v>
      </c>
      <c r="D84" s="967"/>
      <c r="E84" s="967"/>
      <c r="F84" s="967"/>
      <c r="G84" s="967"/>
      <c r="H84" s="967"/>
      <c r="I84" s="967"/>
      <c r="J84" s="967"/>
      <c r="K84" s="92"/>
      <c r="L84" s="92"/>
    </row>
    <row r="85" spans="1:35" ht="15" customHeight="1">
      <c r="E85" s="504" t="s">
        <v>487</v>
      </c>
      <c r="F85" s="426" t="s">
        <v>280</v>
      </c>
      <c r="G85" s="98"/>
      <c r="H85" s="98"/>
      <c r="I85" s="92"/>
      <c r="J85" s="92"/>
      <c r="K85" s="92"/>
      <c r="L85" s="92"/>
    </row>
    <row r="86" spans="1:35" ht="15" customHeight="1">
      <c r="G86" s="98"/>
      <c r="H86" s="98"/>
      <c r="I86" s="92"/>
      <c r="J86" s="92"/>
      <c r="K86" s="92"/>
      <c r="L86" s="92"/>
      <c r="P86" s="426"/>
    </row>
    <row r="87" spans="1:35" ht="53.25" customHeight="1">
      <c r="E87" s="962" t="s">
        <v>543</v>
      </c>
      <c r="F87" s="963"/>
      <c r="G87" s="962" t="s">
        <v>544</v>
      </c>
      <c r="H87" s="963"/>
      <c r="I87" s="962" t="s">
        <v>548</v>
      </c>
      <c r="J87" s="963"/>
      <c r="K87" s="959" t="s">
        <v>549</v>
      </c>
      <c r="L87" s="959"/>
      <c r="M87" s="959" t="s">
        <v>550</v>
      </c>
      <c r="N87" s="959"/>
      <c r="O87"/>
      <c r="P87"/>
      <c r="Q87"/>
      <c r="R87"/>
      <c r="S87"/>
      <c r="T87"/>
      <c r="U87"/>
      <c r="V87"/>
      <c r="W87"/>
      <c r="X87"/>
      <c r="Y87"/>
      <c r="Z87"/>
      <c r="AA87"/>
      <c r="AB87"/>
      <c r="AC87"/>
      <c r="AD87"/>
      <c r="AE87"/>
      <c r="AF87"/>
      <c r="AG87"/>
      <c r="AH87"/>
      <c r="AI87"/>
    </row>
    <row r="88" spans="1:35" s="182" customFormat="1" ht="90" customHeight="1">
      <c r="A88" s="181"/>
      <c r="C88" s="527" t="s">
        <v>154</v>
      </c>
      <c r="D88" s="531"/>
      <c r="E88" s="529" t="s">
        <v>545</v>
      </c>
      <c r="F88" s="530" t="s">
        <v>546</v>
      </c>
      <c r="G88" s="529" t="s">
        <v>545</v>
      </c>
      <c r="H88" s="530" t="s">
        <v>546</v>
      </c>
      <c r="I88" s="529" t="s">
        <v>545</v>
      </c>
      <c r="J88" s="530" t="s">
        <v>546</v>
      </c>
      <c r="K88" s="505" t="s">
        <v>545</v>
      </c>
      <c r="L88" s="506" t="s">
        <v>546</v>
      </c>
      <c r="M88" s="508" t="s">
        <v>551</v>
      </c>
      <c r="N88" s="506" t="s">
        <v>552</v>
      </c>
      <c r="O88"/>
      <c r="P88"/>
      <c r="Q88"/>
      <c r="R88"/>
      <c r="S88"/>
      <c r="T88"/>
      <c r="U88"/>
      <c r="V88"/>
      <c r="W88"/>
      <c r="X88"/>
      <c r="Y88"/>
      <c r="Z88"/>
      <c r="AA88"/>
      <c r="AB88"/>
      <c r="AC88"/>
      <c r="AD88"/>
      <c r="AE88"/>
      <c r="AF88"/>
      <c r="AG88"/>
      <c r="AH88"/>
      <c r="AI88"/>
    </row>
    <row r="89" spans="1:35" s="182" customFormat="1" ht="33" customHeight="1">
      <c r="A89" s="181"/>
      <c r="C89" s="527" t="s">
        <v>465</v>
      </c>
      <c r="D89" s="531"/>
      <c r="E89"/>
      <c r="F89"/>
      <c r="G89"/>
      <c r="H89"/>
      <c r="I89"/>
      <c r="J89"/>
      <c r="K89"/>
      <c r="L89"/>
      <c r="M89"/>
      <c r="N89"/>
      <c r="O89"/>
      <c r="P89"/>
      <c r="Q89"/>
      <c r="R89"/>
      <c r="S89"/>
      <c r="T89"/>
      <c r="U89"/>
      <c r="V89"/>
      <c r="W89"/>
      <c r="X89"/>
      <c r="Y89"/>
      <c r="Z89"/>
      <c r="AA89"/>
      <c r="AB89"/>
      <c r="AC89"/>
      <c r="AD89"/>
      <c r="AE89"/>
      <c r="AF89"/>
      <c r="AG89"/>
      <c r="AH89"/>
      <c r="AI89"/>
    </row>
    <row r="90" spans="1:35" ht="15" customHeight="1">
      <c r="C90" s="186" t="s">
        <v>464</v>
      </c>
      <c r="D90" s="183"/>
      <c r="E90" s="559"/>
      <c r="F90" s="509"/>
      <c r="G90" s="559"/>
      <c r="H90" s="559"/>
      <c r="I90" s="559"/>
      <c r="J90" s="509"/>
      <c r="K90" s="559"/>
      <c r="L90" s="559"/>
      <c r="M90" s="559"/>
      <c r="N90" s="509"/>
      <c r="O90"/>
      <c r="P90"/>
      <c r="Q90"/>
      <c r="R90"/>
      <c r="S90"/>
      <c r="T90"/>
      <c r="U90"/>
      <c r="V90"/>
      <c r="W90"/>
      <c r="X90"/>
      <c r="Y90"/>
      <c r="Z90"/>
      <c r="AA90"/>
      <c r="AB90"/>
      <c r="AC90"/>
      <c r="AD90"/>
      <c r="AE90"/>
      <c r="AF90"/>
      <c r="AG90"/>
      <c r="AH90"/>
      <c r="AI90"/>
    </row>
    <row r="91" spans="1:35" ht="15" customHeight="1">
      <c r="C91" s="597" t="s">
        <v>812</v>
      </c>
      <c r="D91" s="183"/>
      <c r="E91" s="512"/>
      <c r="F91" s="510"/>
      <c r="G91" s="512"/>
      <c r="H91" s="512"/>
      <c r="I91" s="512"/>
      <c r="J91" s="510"/>
      <c r="K91" s="512"/>
      <c r="L91" s="512"/>
      <c r="M91" s="512"/>
      <c r="N91" s="510"/>
      <c r="O91"/>
      <c r="P91"/>
      <c r="Q91"/>
      <c r="R91"/>
      <c r="S91"/>
      <c r="T91"/>
      <c r="U91"/>
      <c r="V91"/>
      <c r="W91"/>
      <c r="X91"/>
      <c r="Y91"/>
      <c r="Z91"/>
      <c r="AA91"/>
      <c r="AB91"/>
      <c r="AC91"/>
      <c r="AD91"/>
      <c r="AE91"/>
      <c r="AF91"/>
      <c r="AG91"/>
      <c r="AH91"/>
      <c r="AI91"/>
    </row>
    <row r="92" spans="1:35" ht="15" customHeight="1">
      <c r="C92" s="597" t="s">
        <v>813</v>
      </c>
      <c r="D92" s="183"/>
      <c r="E92" s="512"/>
      <c r="F92" s="510"/>
      <c r="G92" s="512"/>
      <c r="H92" s="512"/>
      <c r="I92" s="512"/>
      <c r="J92" s="510"/>
      <c r="K92" s="512"/>
      <c r="L92" s="512"/>
      <c r="M92" s="512"/>
      <c r="N92" s="510"/>
      <c r="O92"/>
      <c r="P92"/>
      <c r="Q92"/>
      <c r="R92"/>
      <c r="S92"/>
      <c r="T92"/>
      <c r="U92"/>
      <c r="V92"/>
      <c r="W92"/>
      <c r="X92"/>
      <c r="Y92"/>
      <c r="Z92"/>
      <c r="AA92"/>
      <c r="AB92"/>
      <c r="AC92"/>
      <c r="AD92"/>
      <c r="AE92"/>
      <c r="AF92"/>
      <c r="AG92"/>
      <c r="AH92"/>
      <c r="AI92"/>
    </row>
    <row r="93" spans="1:35" ht="15" customHeight="1">
      <c r="C93" s="816" t="s">
        <v>534</v>
      </c>
      <c r="D93" s="183"/>
      <c r="E93" s="512"/>
      <c r="F93" s="510"/>
      <c r="G93" s="512"/>
      <c r="H93" s="512"/>
      <c r="I93" s="512"/>
      <c r="J93" s="510"/>
      <c r="K93" s="512"/>
      <c r="L93" s="512"/>
      <c r="M93" s="512"/>
      <c r="N93" s="510"/>
      <c r="O93"/>
      <c r="P93"/>
      <c r="Q93"/>
      <c r="R93"/>
      <c r="S93"/>
      <c r="T93"/>
      <c r="U93"/>
      <c r="V93"/>
      <c r="W93"/>
      <c r="X93"/>
      <c r="Y93"/>
      <c r="Z93"/>
      <c r="AA93"/>
      <c r="AB93"/>
      <c r="AC93"/>
      <c r="AD93"/>
      <c r="AE93"/>
      <c r="AF93"/>
      <c r="AG93"/>
      <c r="AH93"/>
      <c r="AI93"/>
    </row>
    <row r="94" spans="1:35" ht="15" customHeight="1">
      <c r="C94" s="597" t="s">
        <v>802</v>
      </c>
      <c r="D94" s="183"/>
      <c r="E94" s="512"/>
      <c r="F94" s="510"/>
      <c r="G94" s="512"/>
      <c r="H94" s="514"/>
      <c r="I94" s="512"/>
      <c r="J94" s="510"/>
      <c r="K94" s="512"/>
      <c r="L94" s="514"/>
      <c r="M94" s="512"/>
      <c r="N94" s="510"/>
      <c r="O94"/>
      <c r="P94"/>
      <c r="Q94"/>
      <c r="R94"/>
      <c r="S94"/>
      <c r="T94"/>
      <c r="U94"/>
      <c r="V94"/>
      <c r="W94"/>
      <c r="X94"/>
      <c r="Y94"/>
      <c r="Z94"/>
      <c r="AA94"/>
      <c r="AB94"/>
      <c r="AC94"/>
      <c r="AD94"/>
      <c r="AE94"/>
      <c r="AF94"/>
      <c r="AG94"/>
      <c r="AH94"/>
      <c r="AI94"/>
    </row>
    <row r="95" spans="1:35" ht="15" customHeight="1">
      <c r="C95" s="597" t="s">
        <v>803</v>
      </c>
      <c r="D95" s="183"/>
      <c r="E95" s="512"/>
      <c r="F95" s="510"/>
      <c r="G95" s="512"/>
      <c r="H95" s="512"/>
      <c r="I95" s="512"/>
      <c r="J95" s="510"/>
      <c r="K95" s="512"/>
      <c r="L95" s="512"/>
      <c r="M95" s="512"/>
      <c r="N95" s="510"/>
      <c r="O95"/>
      <c r="P95"/>
      <c r="Q95"/>
      <c r="R95"/>
      <c r="S95"/>
      <c r="T95"/>
      <c r="U95"/>
      <c r="V95"/>
      <c r="W95"/>
      <c r="X95"/>
      <c r="Y95"/>
      <c r="Z95"/>
      <c r="AA95"/>
      <c r="AB95"/>
      <c r="AC95"/>
      <c r="AD95"/>
      <c r="AE95"/>
      <c r="AF95"/>
      <c r="AG95"/>
      <c r="AH95"/>
      <c r="AI95"/>
    </row>
    <row r="96" spans="1:35" ht="15" customHeight="1">
      <c r="C96" s="597" t="s">
        <v>804</v>
      </c>
      <c r="D96" s="183"/>
      <c r="E96" s="512"/>
      <c r="F96" s="510"/>
      <c r="G96" s="512"/>
      <c r="H96" s="512"/>
      <c r="I96" s="512"/>
      <c r="J96" s="510"/>
      <c r="K96" s="512"/>
      <c r="L96" s="512"/>
      <c r="M96" s="512"/>
      <c r="N96" s="510"/>
      <c r="O96"/>
      <c r="P96"/>
      <c r="Q96"/>
      <c r="R96"/>
      <c r="S96"/>
      <c r="T96"/>
      <c r="U96"/>
      <c r="V96"/>
      <c r="W96"/>
      <c r="X96"/>
      <c r="Y96"/>
      <c r="Z96"/>
      <c r="AA96"/>
      <c r="AB96"/>
      <c r="AC96"/>
      <c r="AD96"/>
      <c r="AE96"/>
      <c r="AF96"/>
      <c r="AG96"/>
      <c r="AH96"/>
      <c r="AI96"/>
    </row>
    <row r="97" spans="3:35" ht="15" customHeight="1">
      <c r="C97" s="817" t="s">
        <v>948</v>
      </c>
      <c r="D97" s="183"/>
      <c r="E97" s="512"/>
      <c r="F97" s="510"/>
      <c r="G97" s="512"/>
      <c r="H97" s="512"/>
      <c r="I97" s="512"/>
      <c r="J97" s="510"/>
      <c r="K97" s="512"/>
      <c r="L97" s="512"/>
      <c r="M97" s="512"/>
      <c r="N97" s="510"/>
      <c r="O97"/>
      <c r="P97"/>
      <c r="Q97"/>
      <c r="R97"/>
      <c r="S97"/>
      <c r="T97"/>
      <c r="U97"/>
      <c r="V97"/>
      <c r="W97"/>
      <c r="X97"/>
      <c r="Y97"/>
      <c r="Z97"/>
      <c r="AA97"/>
      <c r="AB97"/>
      <c r="AC97"/>
      <c r="AD97"/>
      <c r="AE97"/>
      <c r="AF97"/>
      <c r="AG97"/>
      <c r="AH97"/>
      <c r="AI97"/>
    </row>
    <row r="98" spans="3:35" ht="15" customHeight="1">
      <c r="C98" s="817" t="s">
        <v>945</v>
      </c>
      <c r="D98" s="183"/>
      <c r="E98" s="512"/>
      <c r="F98" s="510"/>
      <c r="G98" s="512"/>
      <c r="H98" s="512"/>
      <c r="I98" s="512"/>
      <c r="J98" s="510"/>
      <c r="K98" s="512"/>
      <c r="L98" s="512"/>
      <c r="M98" s="512"/>
      <c r="N98" s="510"/>
      <c r="O98"/>
      <c r="P98"/>
      <c r="Q98"/>
      <c r="R98"/>
      <c r="S98"/>
      <c r="T98"/>
      <c r="U98"/>
      <c r="V98"/>
      <c r="W98"/>
      <c r="X98"/>
      <c r="Y98"/>
      <c r="Z98"/>
      <c r="AA98"/>
      <c r="AB98"/>
      <c r="AC98"/>
      <c r="AD98"/>
      <c r="AE98"/>
      <c r="AF98"/>
      <c r="AG98"/>
      <c r="AH98"/>
      <c r="AI98"/>
    </row>
    <row r="99" spans="3:35" ht="15" customHeight="1">
      <c r="C99" s="817" t="s">
        <v>946</v>
      </c>
      <c r="D99" s="183"/>
      <c r="E99" s="512"/>
      <c r="F99" s="510"/>
      <c r="G99" s="512"/>
      <c r="H99" s="512"/>
      <c r="I99" s="512"/>
      <c r="J99" s="510"/>
      <c r="K99" s="512"/>
      <c r="L99" s="512"/>
      <c r="M99" s="512"/>
      <c r="N99" s="510"/>
      <c r="O99"/>
      <c r="P99"/>
      <c r="Q99"/>
      <c r="R99"/>
      <c r="S99"/>
      <c r="T99"/>
      <c r="U99"/>
      <c r="V99"/>
      <c r="W99"/>
      <c r="X99"/>
      <c r="Y99"/>
      <c r="Z99"/>
      <c r="AA99"/>
      <c r="AB99"/>
      <c r="AC99"/>
      <c r="AD99"/>
      <c r="AE99"/>
      <c r="AF99"/>
      <c r="AG99"/>
      <c r="AH99"/>
      <c r="AI99"/>
    </row>
    <row r="100" spans="3:35" ht="15" customHeight="1" collapsed="1">
      <c r="C100" s="817" t="s">
        <v>947</v>
      </c>
      <c r="D100" s="183"/>
      <c r="E100" s="512"/>
      <c r="F100" s="510"/>
      <c r="G100" s="512"/>
      <c r="H100" s="512"/>
      <c r="I100" s="512"/>
      <c r="J100" s="510"/>
      <c r="K100" s="512"/>
      <c r="L100" s="512"/>
      <c r="M100" s="512"/>
      <c r="N100" s="510"/>
      <c r="O100"/>
      <c r="P100"/>
      <c r="Q100"/>
      <c r="R100"/>
      <c r="S100"/>
      <c r="T100"/>
      <c r="U100"/>
      <c r="V100"/>
      <c r="W100"/>
      <c r="X100"/>
      <c r="Y100"/>
      <c r="Z100"/>
      <c r="AA100"/>
      <c r="AB100"/>
      <c r="AC100"/>
      <c r="AD100"/>
      <c r="AE100"/>
      <c r="AF100"/>
      <c r="AG100"/>
      <c r="AH100"/>
      <c r="AI100"/>
    </row>
    <row r="101" spans="3:35" ht="15" customHeight="1" collapsed="1">
      <c r="C101" s="817" t="s">
        <v>941</v>
      </c>
      <c r="D101" s="183"/>
      <c r="E101" s="512"/>
      <c r="F101" s="510"/>
      <c r="G101" s="512"/>
      <c r="H101" s="512"/>
      <c r="I101" s="512"/>
      <c r="J101" s="510"/>
      <c r="K101" s="512"/>
      <c r="L101" s="512"/>
      <c r="M101" s="512"/>
      <c r="N101" s="510"/>
      <c r="O101"/>
      <c r="P101"/>
      <c r="Q101"/>
      <c r="R101"/>
      <c r="S101"/>
      <c r="T101"/>
      <c r="U101"/>
      <c r="V101"/>
      <c r="W101"/>
      <c r="X101"/>
      <c r="Y101"/>
      <c r="Z101"/>
      <c r="AA101"/>
      <c r="AB101"/>
      <c r="AC101"/>
      <c r="AD101"/>
      <c r="AE101"/>
      <c r="AF101"/>
      <c r="AG101"/>
      <c r="AH101"/>
      <c r="AI101"/>
    </row>
    <row r="102" spans="3:35" ht="15" customHeight="1">
      <c r="C102" s="597" t="s">
        <v>928</v>
      </c>
      <c r="D102" s="183"/>
      <c r="E102" s="512"/>
      <c r="F102" s="510"/>
      <c r="G102" s="512"/>
      <c r="H102" s="512"/>
      <c r="I102" s="512"/>
      <c r="J102" s="510"/>
      <c r="K102" s="512"/>
      <c r="L102" s="512"/>
      <c r="M102" s="512"/>
      <c r="N102" s="510"/>
      <c r="O102" s="605"/>
      <c r="P102" s="605"/>
      <c r="Q102" s="605"/>
      <c r="R102" s="605"/>
      <c r="S102" s="605"/>
      <c r="T102" s="605"/>
      <c r="U102" s="605"/>
      <c r="V102" s="605"/>
      <c r="W102" s="605"/>
      <c r="X102" s="605"/>
      <c r="Y102" s="605"/>
      <c r="Z102" s="605"/>
      <c r="AA102" s="605"/>
      <c r="AB102" s="605"/>
      <c r="AC102" s="605"/>
      <c r="AD102" s="605"/>
      <c r="AE102" s="605"/>
      <c r="AF102" s="605"/>
      <c r="AG102" s="605"/>
      <c r="AH102" s="605"/>
      <c r="AI102" s="605"/>
    </row>
    <row r="103" spans="3:35" ht="15" customHeight="1">
      <c r="C103" s="817" t="s">
        <v>926</v>
      </c>
      <c r="D103" s="183"/>
      <c r="E103" s="512"/>
      <c r="F103" s="510"/>
      <c r="G103" s="512"/>
      <c r="H103" s="512"/>
      <c r="I103" s="512"/>
      <c r="J103" s="510"/>
      <c r="K103" s="512"/>
      <c r="L103" s="512"/>
      <c r="M103" s="512"/>
      <c r="N103" s="510"/>
      <c r="O103" s="605"/>
      <c r="P103" s="605"/>
      <c r="Q103" s="605"/>
      <c r="R103" s="605"/>
      <c r="S103" s="605"/>
      <c r="T103" s="605"/>
      <c r="U103" s="605"/>
      <c r="V103" s="605"/>
      <c r="W103" s="605"/>
      <c r="X103" s="605"/>
      <c r="Y103" s="605"/>
      <c r="Z103" s="605"/>
      <c r="AA103" s="605"/>
      <c r="AB103" s="605"/>
      <c r="AC103" s="605"/>
      <c r="AD103" s="605"/>
      <c r="AE103" s="605"/>
      <c r="AF103" s="605"/>
      <c r="AG103" s="605"/>
      <c r="AH103" s="605"/>
      <c r="AI103" s="605"/>
    </row>
    <row r="104" spans="3:35" ht="15" customHeight="1">
      <c r="C104" s="817" t="s">
        <v>927</v>
      </c>
      <c r="D104" s="183"/>
      <c r="E104" s="512"/>
      <c r="F104" s="510"/>
      <c r="G104" s="512"/>
      <c r="H104" s="512"/>
      <c r="I104" s="512"/>
      <c r="J104" s="510"/>
      <c r="K104" s="512"/>
      <c r="L104" s="512"/>
      <c r="M104" s="512"/>
      <c r="N104" s="510"/>
      <c r="O104" s="605"/>
      <c r="P104" s="605"/>
      <c r="Q104" s="605"/>
      <c r="R104" s="605"/>
      <c r="S104" s="605"/>
      <c r="T104" s="605"/>
      <c r="U104" s="605"/>
      <c r="V104" s="605"/>
      <c r="W104" s="605"/>
      <c r="X104" s="605"/>
      <c r="Y104" s="605"/>
      <c r="Z104" s="605"/>
      <c r="AA104" s="605"/>
      <c r="AB104" s="605"/>
      <c r="AC104" s="605"/>
      <c r="AD104" s="605"/>
      <c r="AE104" s="605"/>
      <c r="AF104" s="605"/>
      <c r="AG104" s="605"/>
      <c r="AH104" s="605"/>
      <c r="AI104" s="605"/>
    </row>
    <row r="105" spans="3:35" ht="15" customHeight="1">
      <c r="C105" s="597" t="s">
        <v>930</v>
      </c>
      <c r="D105" s="183"/>
      <c r="E105" s="512"/>
      <c r="F105" s="510"/>
      <c r="G105" s="512"/>
      <c r="H105" s="512"/>
      <c r="I105" s="512"/>
      <c r="J105" s="510"/>
      <c r="K105" s="512"/>
      <c r="L105" s="512"/>
      <c r="M105" s="512"/>
      <c r="N105" s="510"/>
      <c r="O105" s="605"/>
      <c r="P105" s="605"/>
      <c r="Q105" s="605"/>
      <c r="R105" s="605"/>
      <c r="S105" s="605"/>
      <c r="T105" s="605"/>
      <c r="U105" s="605"/>
      <c r="V105" s="605"/>
      <c r="W105" s="605"/>
      <c r="X105" s="605"/>
      <c r="Y105" s="605"/>
      <c r="Z105" s="605"/>
      <c r="AA105" s="605"/>
      <c r="AB105" s="605"/>
      <c r="AC105" s="605"/>
      <c r="AD105" s="605"/>
      <c r="AE105" s="605"/>
      <c r="AF105" s="605"/>
      <c r="AG105" s="605"/>
      <c r="AH105" s="605"/>
      <c r="AI105" s="605"/>
    </row>
    <row r="106" spans="3:35" ht="15" customHeight="1">
      <c r="C106" s="817" t="s">
        <v>926</v>
      </c>
      <c r="D106" s="183"/>
      <c r="E106" s="512"/>
      <c r="F106" s="510"/>
      <c r="G106" s="512"/>
      <c r="H106" s="512"/>
      <c r="I106" s="512"/>
      <c r="J106" s="510"/>
      <c r="K106" s="512"/>
      <c r="L106" s="512"/>
      <c r="M106" s="512"/>
      <c r="N106" s="510"/>
      <c r="O106" s="605"/>
      <c r="P106" s="605"/>
      <c r="Q106" s="605"/>
      <c r="R106" s="605"/>
      <c r="S106" s="605"/>
      <c r="T106" s="605"/>
      <c r="U106" s="605"/>
      <c r="V106" s="605"/>
      <c r="W106" s="605"/>
      <c r="X106" s="605"/>
      <c r="Y106" s="605"/>
      <c r="Z106" s="605"/>
      <c r="AA106" s="605"/>
      <c r="AB106" s="605"/>
      <c r="AC106" s="605"/>
      <c r="AD106" s="605"/>
      <c r="AE106" s="605"/>
      <c r="AF106" s="605"/>
      <c r="AG106" s="605"/>
      <c r="AH106" s="605"/>
      <c r="AI106" s="605"/>
    </row>
    <row r="107" spans="3:35" ht="15" customHeight="1">
      <c r="C107" s="817" t="s">
        <v>927</v>
      </c>
      <c r="D107" s="183"/>
      <c r="E107" s="512"/>
      <c r="F107" s="510"/>
      <c r="G107" s="512"/>
      <c r="H107" s="512"/>
      <c r="I107" s="512"/>
      <c r="J107" s="510"/>
      <c r="K107" s="512"/>
      <c r="L107" s="512"/>
      <c r="M107" s="512"/>
      <c r="N107" s="510"/>
      <c r="O107" s="605"/>
      <c r="P107" s="605"/>
      <c r="Q107" s="605"/>
      <c r="R107" s="605"/>
      <c r="S107" s="605"/>
      <c r="T107" s="605"/>
      <c r="U107" s="605"/>
      <c r="V107" s="605"/>
      <c r="W107" s="605"/>
      <c r="X107" s="605"/>
      <c r="Y107" s="605"/>
      <c r="Z107" s="605"/>
      <c r="AA107" s="605"/>
      <c r="AB107" s="605"/>
      <c r="AC107" s="605"/>
      <c r="AD107" s="605"/>
      <c r="AE107" s="605"/>
      <c r="AF107" s="605"/>
      <c r="AG107" s="605"/>
      <c r="AH107" s="605"/>
      <c r="AI107" s="605"/>
    </row>
    <row r="108" spans="3:35" ht="15" customHeight="1" collapsed="1">
      <c r="C108" s="597" t="s">
        <v>929</v>
      </c>
      <c r="D108" s="183"/>
      <c r="E108" s="512"/>
      <c r="F108" s="510"/>
      <c r="G108" s="512"/>
      <c r="H108" s="512"/>
      <c r="I108" s="512"/>
      <c r="J108" s="510"/>
      <c r="K108" s="512"/>
      <c r="L108" s="512"/>
      <c r="M108" s="512"/>
      <c r="N108" s="510"/>
      <c r="O108"/>
      <c r="P108"/>
      <c r="Q108"/>
      <c r="R108"/>
      <c r="S108"/>
      <c r="T108"/>
      <c r="U108"/>
      <c r="V108"/>
      <c r="W108"/>
      <c r="X108"/>
      <c r="Y108"/>
      <c r="Z108"/>
      <c r="AA108"/>
      <c r="AB108"/>
      <c r="AC108"/>
      <c r="AD108"/>
      <c r="AE108"/>
      <c r="AF108"/>
      <c r="AG108"/>
      <c r="AH108"/>
      <c r="AI108"/>
    </row>
    <row r="109" spans="3:35" ht="15" customHeight="1" collapsed="1">
      <c r="C109" s="817" t="s">
        <v>926</v>
      </c>
      <c r="D109" s="183"/>
      <c r="E109" s="512"/>
      <c r="F109" s="510"/>
      <c r="G109" s="512"/>
      <c r="H109" s="512"/>
      <c r="I109" s="512"/>
      <c r="J109" s="510"/>
      <c r="K109" s="512"/>
      <c r="L109" s="512"/>
      <c r="M109" s="512"/>
      <c r="N109" s="510"/>
      <c r="O109"/>
      <c r="P109"/>
      <c r="Q109"/>
      <c r="R109"/>
      <c r="S109"/>
      <c r="T109"/>
      <c r="U109"/>
      <c r="V109"/>
      <c r="W109"/>
      <c r="X109"/>
      <c r="Y109"/>
      <c r="Z109"/>
      <c r="AA109"/>
      <c r="AB109"/>
      <c r="AC109"/>
      <c r="AD109"/>
      <c r="AE109"/>
      <c r="AF109"/>
      <c r="AG109"/>
      <c r="AH109"/>
      <c r="AI109"/>
    </row>
    <row r="110" spans="3:35" ht="15" customHeight="1" collapsed="1">
      <c r="C110" s="817" t="s">
        <v>927</v>
      </c>
      <c r="D110" s="183"/>
      <c r="E110" s="512"/>
      <c r="F110" s="510"/>
      <c r="G110" s="512"/>
      <c r="H110" s="512"/>
      <c r="I110" s="512"/>
      <c r="J110" s="510"/>
      <c r="K110" s="512"/>
      <c r="L110" s="512"/>
      <c r="M110" s="512"/>
      <c r="N110" s="510"/>
      <c r="O110"/>
      <c r="P110"/>
      <c r="Q110"/>
      <c r="R110"/>
      <c r="S110"/>
      <c r="T110"/>
      <c r="U110"/>
      <c r="V110"/>
      <c r="W110"/>
      <c r="X110"/>
      <c r="Y110"/>
      <c r="Z110"/>
      <c r="AA110"/>
      <c r="AB110"/>
      <c r="AC110"/>
      <c r="AD110"/>
      <c r="AE110"/>
      <c r="AF110"/>
      <c r="AG110"/>
      <c r="AH110"/>
      <c r="AI110"/>
    </row>
    <row r="111" spans="3:35" ht="15" customHeight="1" collapsed="1">
      <c r="C111" s="597" t="s">
        <v>937</v>
      </c>
      <c r="D111" s="183"/>
      <c r="E111" s="512"/>
      <c r="F111" s="510"/>
      <c r="G111" s="512"/>
      <c r="H111" s="512"/>
      <c r="I111" s="512"/>
      <c r="J111" s="510"/>
      <c r="K111" s="512"/>
      <c r="L111" s="512"/>
      <c r="M111" s="512"/>
      <c r="N111" s="510"/>
      <c r="O111"/>
      <c r="P111"/>
      <c r="Q111"/>
      <c r="R111"/>
      <c r="S111"/>
      <c r="T111"/>
      <c r="U111"/>
      <c r="V111"/>
      <c r="W111"/>
      <c r="X111"/>
      <c r="Y111"/>
      <c r="Z111"/>
      <c r="AA111"/>
      <c r="AB111"/>
      <c r="AC111"/>
      <c r="AD111"/>
      <c r="AE111"/>
      <c r="AF111"/>
      <c r="AG111"/>
      <c r="AH111"/>
      <c r="AI111"/>
    </row>
    <row r="112" spans="3:35" ht="15" customHeight="1">
      <c r="C112" s="815" t="s">
        <v>102</v>
      </c>
      <c r="E112" s="513"/>
      <c r="F112" s="511"/>
      <c r="G112" s="513"/>
      <c r="H112" s="513"/>
      <c r="I112" s="513"/>
      <c r="J112" s="511"/>
      <c r="K112" s="513"/>
      <c r="L112" s="513"/>
      <c r="M112" s="513"/>
      <c r="N112" s="511"/>
      <c r="O112"/>
      <c r="P112"/>
      <c r="Q112"/>
      <c r="R112"/>
      <c r="S112"/>
      <c r="T112"/>
      <c r="U112"/>
      <c r="V112"/>
      <c r="W112"/>
      <c r="X112"/>
      <c r="Y112"/>
      <c r="Z112"/>
      <c r="AA112"/>
      <c r="AB112"/>
      <c r="AC112"/>
      <c r="AD112"/>
      <c r="AE112"/>
      <c r="AF112"/>
      <c r="AG112"/>
      <c r="AH112"/>
      <c r="AI112"/>
    </row>
    <row r="113" spans="1:35" ht="15" customHeight="1">
      <c r="C113" s="815"/>
      <c r="E113" s="191"/>
      <c r="F113" s="191"/>
      <c r="G113" s="191"/>
      <c r="H113" s="191"/>
      <c r="I113" s="191"/>
      <c r="J113" s="191"/>
      <c r="K113" s="191"/>
      <c r="L113" s="191"/>
      <c r="M113" s="191"/>
      <c r="N113" s="191"/>
      <c r="O113"/>
      <c r="P113"/>
      <c r="Q113"/>
      <c r="R113"/>
      <c r="S113"/>
      <c r="T113"/>
      <c r="U113"/>
      <c r="V113"/>
      <c r="W113"/>
      <c r="X113"/>
      <c r="Y113"/>
      <c r="Z113"/>
      <c r="AA113"/>
      <c r="AB113"/>
      <c r="AC113"/>
      <c r="AD113"/>
      <c r="AE113"/>
      <c r="AF113"/>
      <c r="AG113"/>
      <c r="AH113"/>
      <c r="AI113"/>
    </row>
    <row r="114" spans="1:35" customFormat="1" ht="15" customHeight="1">
      <c r="C114" s="844" t="s">
        <v>578</v>
      </c>
    </row>
    <row r="115" spans="1:35" customFormat="1" ht="15" customHeight="1">
      <c r="C115" s="844" t="s">
        <v>726</v>
      </c>
    </row>
    <row r="116" spans="1:35" customFormat="1" ht="15" customHeight="1">
      <c r="C116" s="844"/>
    </row>
    <row r="117" spans="1:35" ht="15" customHeight="1">
      <c r="A117" s="92"/>
      <c r="C117" s="814"/>
      <c r="E117" s="960" t="s">
        <v>649</v>
      </c>
      <c r="F117" s="960" t="s">
        <v>651</v>
      </c>
      <c r="G117" s="960" t="s">
        <v>652</v>
      </c>
      <c r="H117" s="960" t="s">
        <v>653</v>
      </c>
      <c r="I117" s="92"/>
      <c r="J117" s="92"/>
      <c r="K117" s="92"/>
      <c r="L117" s="92"/>
    </row>
    <row r="118" spans="1:35" ht="48.75" customHeight="1">
      <c r="A118" s="92"/>
      <c r="C118" s="820" t="s">
        <v>466</v>
      </c>
      <c r="D118" s="531"/>
      <c r="E118" s="961"/>
      <c r="F118" s="961"/>
      <c r="G118" s="961"/>
      <c r="H118" s="961"/>
      <c r="I118" s="92"/>
      <c r="J118" s="92"/>
      <c r="K118" s="92"/>
      <c r="L118" s="92"/>
    </row>
    <row r="119" spans="1:35" ht="15" customHeight="1">
      <c r="A119" s="92"/>
      <c r="C119" s="816" t="s">
        <v>464</v>
      </c>
      <c r="D119" s="183"/>
      <c r="E119" s="559"/>
      <c r="F119" s="559"/>
      <c r="G119" s="559"/>
      <c r="H119" s="559"/>
      <c r="I119" s="92"/>
      <c r="J119" s="92"/>
      <c r="K119" s="92"/>
      <c r="L119" s="92"/>
    </row>
    <row r="120" spans="1:35" ht="15" customHeight="1">
      <c r="A120" s="92"/>
      <c r="C120" s="597" t="s">
        <v>812</v>
      </c>
      <c r="D120" s="183"/>
      <c r="E120" s="512"/>
      <c r="F120" s="512"/>
      <c r="G120" s="512"/>
      <c r="H120" s="512"/>
      <c r="I120" s="92"/>
      <c r="J120" s="92"/>
      <c r="K120" s="92"/>
      <c r="L120" s="92"/>
    </row>
    <row r="121" spans="1:35" ht="15" customHeight="1">
      <c r="A121" s="92"/>
      <c r="C121" s="597" t="s">
        <v>813</v>
      </c>
      <c r="D121" s="183"/>
      <c r="E121" s="512"/>
      <c r="F121" s="512"/>
      <c r="G121" s="512"/>
      <c r="H121" s="512"/>
      <c r="I121" s="92"/>
      <c r="J121" s="92"/>
      <c r="K121" s="92"/>
      <c r="L121" s="92"/>
    </row>
    <row r="122" spans="1:35" ht="15" customHeight="1">
      <c r="A122" s="92"/>
      <c r="C122" s="816" t="s">
        <v>534</v>
      </c>
      <c r="D122" s="183"/>
      <c r="E122" s="512"/>
      <c r="F122" s="510"/>
      <c r="G122" s="512"/>
      <c r="H122" s="512"/>
      <c r="I122" s="92"/>
      <c r="J122" s="92"/>
      <c r="K122" s="92"/>
      <c r="L122" s="92"/>
    </row>
    <row r="123" spans="1:35" ht="15" customHeight="1">
      <c r="A123" s="92"/>
      <c r="C123" s="597" t="s">
        <v>803</v>
      </c>
      <c r="E123" s="512"/>
      <c r="F123" s="510"/>
      <c r="G123" s="512"/>
      <c r="H123" s="512"/>
      <c r="I123" s="92"/>
      <c r="J123" s="92"/>
      <c r="K123" s="92"/>
      <c r="L123" s="92"/>
    </row>
    <row r="124" spans="1:35" ht="15" customHeight="1">
      <c r="A124" s="92"/>
      <c r="C124" s="597" t="s">
        <v>804</v>
      </c>
      <c r="E124" s="512"/>
      <c r="F124" s="510"/>
      <c r="G124" s="512"/>
      <c r="H124" s="512"/>
      <c r="I124" s="92"/>
      <c r="J124" s="92"/>
      <c r="K124" s="92"/>
      <c r="L124" s="92"/>
    </row>
    <row r="125" spans="1:35" ht="15" customHeight="1">
      <c r="A125" s="92"/>
      <c r="C125" s="817" t="s">
        <v>948</v>
      </c>
      <c r="D125" s="183"/>
      <c r="E125" s="512"/>
      <c r="F125" s="510"/>
      <c r="G125" s="512"/>
      <c r="H125" s="512"/>
      <c r="I125" s="92"/>
      <c r="J125" s="92"/>
      <c r="K125" s="92"/>
      <c r="L125" s="92"/>
    </row>
    <row r="126" spans="1:35" ht="15" customHeight="1">
      <c r="A126" s="92"/>
      <c r="C126" s="817" t="s">
        <v>945</v>
      </c>
      <c r="D126" s="183"/>
      <c r="E126" s="512"/>
      <c r="F126" s="510"/>
      <c r="G126" s="512"/>
      <c r="H126" s="512"/>
      <c r="I126" s="92"/>
      <c r="J126" s="92"/>
      <c r="K126" s="92"/>
      <c r="L126" s="92"/>
    </row>
    <row r="127" spans="1:35" ht="15" customHeight="1">
      <c r="A127" s="92"/>
      <c r="C127" s="817" t="s">
        <v>946</v>
      </c>
      <c r="D127" s="183"/>
      <c r="E127" s="512"/>
      <c r="F127" s="510"/>
      <c r="G127" s="512"/>
      <c r="H127" s="512"/>
      <c r="I127" s="92"/>
      <c r="J127" s="92"/>
      <c r="K127" s="92"/>
      <c r="L127" s="92"/>
    </row>
    <row r="128" spans="1:35" ht="15" customHeight="1">
      <c r="A128" s="92"/>
      <c r="C128" s="817" t="s">
        <v>947</v>
      </c>
      <c r="E128" s="512"/>
      <c r="F128" s="510"/>
      <c r="G128" s="512"/>
      <c r="H128" s="512"/>
      <c r="I128" s="92"/>
      <c r="J128" s="92"/>
      <c r="K128" s="92"/>
      <c r="L128" s="92"/>
    </row>
    <row r="129" spans="1:35" ht="15" customHeight="1">
      <c r="A129" s="92"/>
      <c r="C129" s="817" t="s">
        <v>941</v>
      </c>
      <c r="E129" s="512"/>
      <c r="F129" s="510"/>
      <c r="G129" s="512"/>
      <c r="H129" s="512"/>
      <c r="I129" s="92"/>
      <c r="J129" s="92"/>
      <c r="K129" s="92"/>
      <c r="L129" s="92"/>
    </row>
    <row r="130" spans="1:35" ht="15" customHeight="1">
      <c r="A130" s="92"/>
      <c r="C130" s="597" t="s">
        <v>928</v>
      </c>
      <c r="E130" s="512"/>
      <c r="F130" s="510"/>
      <c r="G130" s="512"/>
      <c r="H130" s="512"/>
      <c r="I130" s="92"/>
      <c r="J130" s="92"/>
      <c r="K130" s="92"/>
      <c r="L130" s="92"/>
    </row>
    <row r="131" spans="1:35" ht="15" customHeight="1">
      <c r="A131" s="92"/>
      <c r="C131" s="817" t="s">
        <v>926</v>
      </c>
      <c r="E131" s="512"/>
      <c r="F131" s="510"/>
      <c r="G131" s="512"/>
      <c r="H131" s="512"/>
      <c r="I131" s="92"/>
      <c r="J131" s="92"/>
      <c r="K131" s="92"/>
      <c r="L131" s="92"/>
    </row>
    <row r="132" spans="1:35" ht="15" customHeight="1">
      <c r="A132" s="92"/>
      <c r="C132" s="817" t="s">
        <v>927</v>
      </c>
      <c r="E132" s="512"/>
      <c r="F132" s="510"/>
      <c r="G132" s="512"/>
      <c r="H132" s="512"/>
      <c r="I132" s="92"/>
      <c r="J132" s="92"/>
      <c r="K132" s="92"/>
      <c r="L132" s="92"/>
    </row>
    <row r="133" spans="1:35" ht="15" customHeight="1">
      <c r="A133" s="92"/>
      <c r="C133" s="597" t="s">
        <v>930</v>
      </c>
      <c r="E133" s="512"/>
      <c r="F133" s="510"/>
      <c r="G133" s="512"/>
      <c r="H133" s="512"/>
      <c r="I133" s="92"/>
      <c r="J133" s="92"/>
      <c r="K133" s="92"/>
      <c r="L133" s="92"/>
    </row>
    <row r="134" spans="1:35" ht="15" customHeight="1">
      <c r="A134" s="92"/>
      <c r="C134" s="817" t="s">
        <v>926</v>
      </c>
      <c r="E134" s="512"/>
      <c r="F134" s="510"/>
      <c r="G134" s="512"/>
      <c r="H134" s="512"/>
      <c r="I134" s="92"/>
      <c r="J134" s="92"/>
      <c r="K134" s="92"/>
      <c r="L134" s="92"/>
    </row>
    <row r="135" spans="1:35" ht="15" customHeight="1">
      <c r="A135" s="92"/>
      <c r="C135" s="817" t="s">
        <v>927</v>
      </c>
      <c r="E135" s="512"/>
      <c r="F135" s="510"/>
      <c r="G135" s="512"/>
      <c r="H135" s="512"/>
      <c r="I135" s="92"/>
      <c r="J135" s="92"/>
      <c r="K135" s="92"/>
      <c r="L135" s="92"/>
    </row>
    <row r="136" spans="1:35" ht="15" customHeight="1">
      <c r="A136" s="92"/>
      <c r="C136" s="597" t="s">
        <v>929</v>
      </c>
      <c r="D136" s="183"/>
      <c r="E136" s="512"/>
      <c r="F136" s="510"/>
      <c r="G136" s="512"/>
      <c r="H136" s="512"/>
      <c r="I136" s="92"/>
      <c r="J136" s="92"/>
      <c r="K136" s="92"/>
      <c r="L136" s="92"/>
    </row>
    <row r="137" spans="1:35" ht="15" customHeight="1">
      <c r="A137" s="92"/>
      <c r="C137" s="817" t="s">
        <v>926</v>
      </c>
      <c r="D137" s="198"/>
      <c r="E137" s="512"/>
      <c r="F137" s="510"/>
      <c r="G137" s="512"/>
      <c r="H137" s="512"/>
      <c r="I137" s="92"/>
      <c r="J137" s="92"/>
      <c r="K137" s="92"/>
      <c r="L137" s="92"/>
    </row>
    <row r="138" spans="1:35" ht="15" customHeight="1">
      <c r="A138" s="92"/>
      <c r="C138" s="817" t="s">
        <v>927</v>
      </c>
      <c r="E138" s="512"/>
      <c r="F138" s="510"/>
      <c r="G138" s="512"/>
      <c r="H138" s="512"/>
      <c r="I138" s="92"/>
      <c r="J138" s="92"/>
      <c r="K138" s="92"/>
      <c r="L138" s="92"/>
    </row>
    <row r="139" spans="1:35" ht="15" customHeight="1">
      <c r="A139" s="92"/>
      <c r="C139" s="597" t="s">
        <v>937</v>
      </c>
      <c r="E139" s="512"/>
      <c r="F139" s="510"/>
      <c r="G139" s="512"/>
      <c r="H139" s="512"/>
      <c r="I139" s="92"/>
      <c r="J139" s="92"/>
      <c r="K139" s="92"/>
      <c r="L139" s="92"/>
    </row>
    <row r="140" spans="1:35" ht="15" customHeight="1">
      <c r="A140" s="92"/>
      <c r="E140" s="512"/>
      <c r="F140" s="510"/>
      <c r="G140" s="512"/>
      <c r="H140" s="512"/>
      <c r="I140" s="92"/>
      <c r="J140" s="92"/>
      <c r="K140" s="92"/>
      <c r="L140" s="92"/>
    </row>
    <row r="141" spans="1:35" ht="15" customHeight="1">
      <c r="A141" s="92"/>
      <c r="C141" s="189" t="s">
        <v>102</v>
      </c>
      <c r="E141" s="513"/>
      <c r="F141" s="513"/>
      <c r="G141" s="513"/>
      <c r="H141" s="513"/>
      <c r="I141" s="92"/>
      <c r="J141" s="92"/>
      <c r="K141" s="92"/>
      <c r="L141" s="92"/>
    </row>
    <row r="142" spans="1:35" ht="15" customHeight="1">
      <c r="A142" s="92"/>
      <c r="H142"/>
      <c r="I142" s="176"/>
      <c r="J142" s="176"/>
      <c r="K142" s="176"/>
      <c r="L142" s="176"/>
      <c r="M142" s="176"/>
      <c r="N142" s="176"/>
      <c r="O142"/>
      <c r="P142"/>
      <c r="Q142"/>
      <c r="R142"/>
      <c r="S142"/>
      <c r="T142"/>
      <c r="U142"/>
      <c r="V142"/>
      <c r="W142"/>
      <c r="X142"/>
      <c r="Y142"/>
      <c r="Z142"/>
      <c r="AA142"/>
      <c r="AB142"/>
      <c r="AC142"/>
      <c r="AD142"/>
      <c r="AE142"/>
      <c r="AF142"/>
      <c r="AG142"/>
      <c r="AH142"/>
      <c r="AI142"/>
    </row>
    <row r="143" spans="1:35" ht="13.8">
      <c r="E143" s="217"/>
      <c r="F143" s="217"/>
      <c r="G143" s="218"/>
      <c r="H143" s="218"/>
      <c r="I143" s="182"/>
      <c r="J143" s="182"/>
      <c r="K143" s="219"/>
      <c r="L143" s="182"/>
      <c r="M143" s="182"/>
      <c r="Q143" s="184"/>
      <c r="R143" s="184"/>
    </row>
    <row r="144" spans="1:35" ht="14.4">
      <c r="C144" s="186" t="s">
        <v>94</v>
      </c>
      <c r="E144" s="217"/>
      <c r="F144" s="217"/>
      <c r="G144" s="218"/>
      <c r="H144" s="218"/>
      <c r="I144" s="182"/>
      <c r="J144" s="182"/>
      <c r="K144" s="219"/>
      <c r="L144"/>
      <c r="M144"/>
      <c r="Q144" s="184"/>
      <c r="R144" s="184"/>
    </row>
    <row r="145" spans="1:18" ht="14.4">
      <c r="C145" s="175" t="s">
        <v>476</v>
      </c>
      <c r="E145" s="964"/>
      <c r="F145" s="964"/>
      <c r="G145" s="98"/>
      <c r="H145" s="98"/>
      <c r="I145" s="92"/>
      <c r="J145" s="92"/>
      <c r="K145" s="94"/>
      <c r="L145"/>
      <c r="M145"/>
      <c r="Q145" s="184"/>
      <c r="R145" s="184"/>
    </row>
    <row r="146" spans="1:18" ht="12.75" customHeight="1">
      <c r="E146" s="960" t="s">
        <v>654</v>
      </c>
      <c r="F146" s="960" t="s">
        <v>655</v>
      </c>
      <c r="G146" s="960" t="s">
        <v>656</v>
      </c>
      <c r="H146" s="960" t="s">
        <v>657</v>
      </c>
      <c r="I146" s="960" t="s">
        <v>658</v>
      </c>
      <c r="J146" s="960" t="s">
        <v>722</v>
      </c>
      <c r="K146" s="960" t="s">
        <v>659</v>
      </c>
      <c r="L146" s="960" t="s">
        <v>723</v>
      </c>
      <c r="M146"/>
      <c r="Q146" s="184"/>
      <c r="R146" s="184"/>
    </row>
    <row r="147" spans="1:18" s="182" customFormat="1" ht="70.5" customHeight="1">
      <c r="A147" s="181"/>
      <c r="C147" s="527" t="s">
        <v>465</v>
      </c>
      <c r="D147" s="531"/>
      <c r="E147" s="961"/>
      <c r="F147" s="961"/>
      <c r="G147" s="961"/>
      <c r="H147" s="961"/>
      <c r="I147" s="961"/>
      <c r="J147" s="961"/>
      <c r="K147" s="961"/>
      <c r="L147" s="961"/>
      <c r="M147"/>
      <c r="Q147" s="184"/>
      <c r="R147" s="184"/>
    </row>
    <row r="148" spans="1:18" ht="14.4">
      <c r="D148" s="183"/>
      <c r="E148" s="512"/>
      <c r="F148" s="510"/>
      <c r="G148" s="512"/>
      <c r="H148" s="512"/>
      <c r="I148" s="510"/>
      <c r="J148" s="512"/>
      <c r="K148" s="512"/>
      <c r="L148" s="510"/>
      <c r="M148"/>
      <c r="Q148" s="184"/>
      <c r="R148" s="184"/>
    </row>
    <row r="149" spans="1:18" ht="14.4">
      <c r="C149" s="186" t="s">
        <v>474</v>
      </c>
      <c r="D149" s="183"/>
      <c r="E149" s="512"/>
      <c r="F149" s="510"/>
      <c r="G149" s="512"/>
      <c r="H149" s="512"/>
      <c r="I149" s="510"/>
      <c r="J149" s="512"/>
      <c r="K149" s="512"/>
      <c r="L149" s="510"/>
      <c r="M149"/>
      <c r="Q149" s="184"/>
      <c r="R149" s="184"/>
    </row>
    <row r="150" spans="1:18" ht="14.4" collapsed="1">
      <c r="C150" s="817" t="s">
        <v>949</v>
      </c>
      <c r="D150" s="183"/>
      <c r="E150" s="512"/>
      <c r="F150" s="510"/>
      <c r="G150" s="512"/>
      <c r="H150" s="512"/>
      <c r="I150" s="510"/>
      <c r="J150" s="512"/>
      <c r="K150" s="512"/>
      <c r="L150" s="510"/>
      <c r="M150"/>
      <c r="N150" s="213"/>
      <c r="O150" s="184"/>
      <c r="Q150" s="184"/>
      <c r="R150" s="184"/>
    </row>
    <row r="151" spans="1:18" ht="14.4">
      <c r="C151" s="817" t="s">
        <v>946</v>
      </c>
      <c r="D151" s="183"/>
      <c r="E151" s="512"/>
      <c r="F151" s="510"/>
      <c r="G151" s="512"/>
      <c r="H151" s="512"/>
      <c r="I151" s="510"/>
      <c r="J151" s="512"/>
      <c r="K151" s="512"/>
      <c r="L151" s="510"/>
      <c r="M151"/>
      <c r="N151" s="213"/>
      <c r="O151" s="184"/>
      <c r="Q151" s="184"/>
      <c r="R151" s="184"/>
    </row>
    <row r="152" spans="1:18" ht="14.4">
      <c r="C152" s="817" t="s">
        <v>950</v>
      </c>
      <c r="D152" s="183"/>
      <c r="E152" s="512"/>
      <c r="F152" s="510"/>
      <c r="G152" s="512"/>
      <c r="H152" s="512"/>
      <c r="I152" s="510"/>
      <c r="J152" s="512"/>
      <c r="K152" s="512"/>
      <c r="L152" s="510"/>
      <c r="M152"/>
      <c r="N152" s="213"/>
      <c r="O152" s="184"/>
      <c r="Q152" s="184"/>
      <c r="R152" s="184"/>
    </row>
    <row r="153" spans="1:18" ht="14.4">
      <c r="C153" s="817" t="s">
        <v>951</v>
      </c>
      <c r="D153" s="183"/>
      <c r="E153" s="512"/>
      <c r="F153" s="510"/>
      <c r="G153" s="512"/>
      <c r="H153" s="512"/>
      <c r="I153" s="510"/>
      <c r="J153" s="512"/>
      <c r="K153" s="512"/>
      <c r="L153" s="510"/>
      <c r="M153"/>
      <c r="N153" s="213"/>
      <c r="O153" s="184"/>
      <c r="Q153" s="184"/>
      <c r="R153" s="184"/>
    </row>
    <row r="154" spans="1:18" ht="14.4">
      <c r="C154" s="817" t="s">
        <v>937</v>
      </c>
      <c r="D154" s="183"/>
      <c r="E154" s="512"/>
      <c r="F154" s="510"/>
      <c r="G154" s="512"/>
      <c r="H154" s="512"/>
      <c r="I154" s="510"/>
      <c r="J154" s="512"/>
      <c r="K154" s="512"/>
      <c r="L154" s="510"/>
      <c r="M154" s="605"/>
      <c r="N154" s="213"/>
      <c r="O154" s="184"/>
      <c r="Q154" s="184"/>
      <c r="R154" s="184"/>
    </row>
    <row r="155" spans="1:18" ht="15" customHeight="1">
      <c r="C155" s="214" t="s">
        <v>102</v>
      </c>
      <c r="E155" s="513"/>
      <c r="F155" s="513"/>
      <c r="G155" s="513"/>
      <c r="H155" s="513"/>
      <c r="I155" s="513"/>
      <c r="J155" s="513"/>
      <c r="K155" s="513"/>
      <c r="L155" s="513"/>
      <c r="M155"/>
      <c r="O155" s="184"/>
      <c r="Q155" s="184"/>
      <c r="R155" s="184"/>
    </row>
    <row r="156" spans="1:18" ht="14.4">
      <c r="E156" s="512"/>
      <c r="F156" s="510"/>
      <c r="G156" s="512"/>
      <c r="H156" s="512"/>
      <c r="I156" s="510"/>
      <c r="J156" s="512"/>
      <c r="K156" s="512"/>
      <c r="L156" s="510"/>
      <c r="M156"/>
      <c r="O156" s="184"/>
      <c r="Q156" s="184"/>
      <c r="R156" s="184"/>
    </row>
    <row r="157" spans="1:18" ht="14.4" collapsed="1">
      <c r="A157" s="92"/>
      <c r="C157" s="186" t="s">
        <v>477</v>
      </c>
      <c r="D157" s="183"/>
      <c r="E157" s="512"/>
      <c r="F157" s="510"/>
      <c r="G157" s="512"/>
      <c r="H157" s="512"/>
      <c r="I157" s="510"/>
      <c r="J157" s="512"/>
      <c r="K157" s="512"/>
      <c r="L157" s="510"/>
      <c r="M157"/>
      <c r="O157" s="184"/>
      <c r="Q157" s="184"/>
      <c r="R157" s="184"/>
    </row>
    <row r="158" spans="1:18" ht="14.4">
      <c r="A158" s="92"/>
      <c r="C158" s="122" t="s">
        <v>86</v>
      </c>
      <c r="E158" s="512"/>
      <c r="F158" s="510"/>
      <c r="G158" s="512"/>
      <c r="H158" s="512"/>
      <c r="I158" s="510"/>
      <c r="J158" s="512"/>
      <c r="K158" s="512"/>
      <c r="L158" s="510"/>
      <c r="M158"/>
      <c r="Q158" s="184"/>
      <c r="R158" s="184"/>
    </row>
    <row r="159" spans="1:18" ht="14.4">
      <c r="A159" s="92"/>
      <c r="C159" s="122" t="s">
        <v>80</v>
      </c>
      <c r="E159" s="512"/>
      <c r="F159" s="510"/>
      <c r="G159" s="512"/>
      <c r="H159" s="512"/>
      <c r="I159" s="510"/>
      <c r="J159" s="512"/>
      <c r="K159" s="512"/>
      <c r="L159" s="510"/>
      <c r="M159"/>
      <c r="Q159" s="184"/>
      <c r="R159" s="184"/>
    </row>
    <row r="160" spans="1:18" ht="14.4">
      <c r="A160" s="92"/>
      <c r="C160" s="122" t="s">
        <v>26</v>
      </c>
      <c r="E160" s="512"/>
      <c r="F160" s="510"/>
      <c r="G160" s="512"/>
      <c r="H160" s="512"/>
      <c r="I160" s="510"/>
      <c r="J160" s="512"/>
      <c r="K160" s="512"/>
      <c r="L160" s="510"/>
      <c r="M160" s="605"/>
      <c r="Q160" s="184"/>
      <c r="R160" s="184"/>
    </row>
    <row r="161" spans="1:35" ht="15" customHeight="1">
      <c r="A161" s="92"/>
      <c r="C161" s="214" t="s">
        <v>102</v>
      </c>
      <c r="E161" s="513"/>
      <c r="F161" s="513"/>
      <c r="G161" s="513"/>
      <c r="H161" s="513"/>
      <c r="I161" s="513"/>
      <c r="J161" s="513"/>
      <c r="K161" s="513"/>
      <c r="L161" s="513"/>
      <c r="M161"/>
      <c r="N161" s="184"/>
      <c r="Q161" s="184"/>
      <c r="R161" s="184"/>
    </row>
    <row r="162" spans="1:35" customFormat="1" ht="15" customHeight="1"/>
    <row r="163" spans="1:35" customFormat="1" ht="15" customHeight="1">
      <c r="C163" s="507"/>
    </row>
    <row r="164" spans="1:35" customFormat="1" ht="15" customHeight="1"/>
    <row r="165" spans="1:35" ht="15" customHeight="1">
      <c r="A165" s="92"/>
      <c r="C165" s="966" t="str">
        <f>B2&amp;" (NÃO ACEITE)"</f>
        <v>Quadro N2-12-REN -  Ativos intangíveis_TEE (2022&gt;)_PDIRT (NÃO ACEITE)</v>
      </c>
      <c r="D165" s="967"/>
      <c r="E165" s="967"/>
      <c r="F165" s="967"/>
      <c r="G165" s="967"/>
      <c r="H165" s="967"/>
      <c r="I165" s="967"/>
      <c r="J165" s="967"/>
      <c r="K165" s="92"/>
      <c r="L165" s="92"/>
    </row>
    <row r="166" spans="1:35" ht="15" customHeight="1">
      <c r="E166" s="504" t="s">
        <v>487</v>
      </c>
      <c r="F166" s="426" t="s">
        <v>280</v>
      </c>
      <c r="G166" s="98"/>
      <c r="H166" s="98"/>
      <c r="I166" s="92"/>
      <c r="J166" s="92"/>
      <c r="K166" s="92"/>
      <c r="L166" s="92"/>
    </row>
    <row r="167" spans="1:35" ht="15" customHeight="1">
      <c r="G167" s="98"/>
      <c r="H167" s="98"/>
      <c r="I167" s="92"/>
      <c r="J167" s="92"/>
      <c r="K167" s="92"/>
      <c r="L167" s="92"/>
      <c r="P167" s="426"/>
    </row>
    <row r="168" spans="1:35" ht="53.25" customHeight="1">
      <c r="E168" s="962" t="s">
        <v>543</v>
      </c>
      <c r="F168" s="963"/>
      <c r="G168" s="962" t="s">
        <v>544</v>
      </c>
      <c r="H168" s="963"/>
      <c r="I168" s="962" t="s">
        <v>548</v>
      </c>
      <c r="J168" s="963"/>
      <c r="K168" s="959" t="s">
        <v>549</v>
      </c>
      <c r="L168" s="959"/>
      <c r="M168" s="959" t="s">
        <v>550</v>
      </c>
      <c r="N168" s="959"/>
      <c r="O168"/>
      <c r="P168"/>
      <c r="Q168"/>
      <c r="R168"/>
      <c r="S168"/>
      <c r="T168"/>
      <c r="U168"/>
      <c r="V168"/>
      <c r="W168"/>
      <c r="X168"/>
      <c r="Y168"/>
      <c r="Z168"/>
      <c r="AA168"/>
      <c r="AB168"/>
      <c r="AC168"/>
      <c r="AD168"/>
      <c r="AE168"/>
      <c r="AF168"/>
      <c r="AG168"/>
      <c r="AH168"/>
      <c r="AI168"/>
    </row>
    <row r="169" spans="1:35" s="182" customFormat="1" ht="90" customHeight="1">
      <c r="A169" s="181"/>
      <c r="C169" s="527" t="s">
        <v>154</v>
      </c>
      <c r="D169" s="531"/>
      <c r="E169" s="529" t="s">
        <v>545</v>
      </c>
      <c r="F169" s="530" t="s">
        <v>546</v>
      </c>
      <c r="G169" s="529" t="s">
        <v>545</v>
      </c>
      <c r="H169" s="530" t="s">
        <v>546</v>
      </c>
      <c r="I169" s="529" t="s">
        <v>545</v>
      </c>
      <c r="J169" s="530" t="s">
        <v>546</v>
      </c>
      <c r="K169" s="505" t="s">
        <v>545</v>
      </c>
      <c r="L169" s="506" t="s">
        <v>546</v>
      </c>
      <c r="M169" s="508" t="s">
        <v>551</v>
      </c>
      <c r="N169" s="506" t="s">
        <v>552</v>
      </c>
      <c r="O169"/>
      <c r="P169"/>
      <c r="Q169"/>
      <c r="R169"/>
      <c r="S169"/>
      <c r="T169"/>
      <c r="U169"/>
      <c r="V169"/>
      <c r="W169"/>
      <c r="X169"/>
      <c r="Y169"/>
      <c r="Z169"/>
      <c r="AA169"/>
      <c r="AB169"/>
      <c r="AC169"/>
      <c r="AD169"/>
      <c r="AE169"/>
      <c r="AF169"/>
      <c r="AG169"/>
      <c r="AH169"/>
      <c r="AI169"/>
    </row>
    <row r="170" spans="1:35" s="182" customFormat="1" ht="33" customHeight="1">
      <c r="A170" s="181"/>
      <c r="C170" s="527" t="s">
        <v>628</v>
      </c>
      <c r="D170" s="531"/>
      <c r="E170"/>
      <c r="F170"/>
      <c r="G170"/>
      <c r="H170"/>
      <c r="I170"/>
      <c r="J170"/>
      <c r="K170"/>
      <c r="L170"/>
      <c r="M170"/>
      <c r="N170"/>
      <c r="O170"/>
      <c r="P170"/>
      <c r="Q170"/>
      <c r="R170"/>
      <c r="S170"/>
      <c r="T170"/>
      <c r="U170"/>
      <c r="V170"/>
      <c r="W170"/>
      <c r="X170"/>
      <c r="Y170"/>
      <c r="Z170"/>
      <c r="AA170"/>
      <c r="AB170"/>
      <c r="AC170"/>
      <c r="AD170"/>
      <c r="AE170"/>
      <c r="AF170"/>
      <c r="AG170"/>
      <c r="AH170"/>
      <c r="AI170"/>
    </row>
    <row r="171" spans="1:35" ht="15" customHeight="1">
      <c r="C171" s="186" t="s">
        <v>629</v>
      </c>
      <c r="D171" s="183"/>
      <c r="E171" s="559"/>
      <c r="F171" s="509"/>
      <c r="G171" s="559"/>
      <c r="H171" s="559"/>
      <c r="I171" s="559"/>
      <c r="J171" s="509"/>
      <c r="K171" s="559"/>
      <c r="L171" s="559"/>
      <c r="M171" s="559"/>
      <c r="N171" s="509"/>
      <c r="O171"/>
      <c r="P171"/>
      <c r="Q171"/>
      <c r="R171"/>
      <c r="S171"/>
      <c r="T171"/>
      <c r="U171"/>
      <c r="V171"/>
      <c r="W171"/>
      <c r="X171"/>
      <c r="Y171"/>
      <c r="Z171"/>
      <c r="AA171"/>
      <c r="AB171"/>
      <c r="AC171"/>
      <c r="AD171"/>
      <c r="AE171"/>
      <c r="AF171"/>
      <c r="AG171"/>
      <c r="AH171"/>
      <c r="AI171"/>
    </row>
    <row r="172" spans="1:35" ht="15" customHeight="1">
      <c r="C172" s="597" t="s">
        <v>812</v>
      </c>
      <c r="D172" s="183"/>
      <c r="E172" s="512"/>
      <c r="F172" s="510"/>
      <c r="G172" s="512"/>
      <c r="H172" s="512"/>
      <c r="I172" s="512"/>
      <c r="J172" s="510"/>
      <c r="K172" s="512"/>
      <c r="L172" s="512"/>
      <c r="M172" s="512"/>
      <c r="N172" s="510"/>
      <c r="O172"/>
      <c r="P172"/>
      <c r="Q172"/>
      <c r="R172"/>
      <c r="S172"/>
      <c r="T172"/>
      <c r="U172"/>
      <c r="V172"/>
      <c r="W172"/>
      <c r="X172"/>
      <c r="Y172"/>
      <c r="Z172"/>
      <c r="AA172"/>
      <c r="AB172"/>
      <c r="AC172"/>
      <c r="AD172"/>
      <c r="AE172"/>
      <c r="AF172"/>
      <c r="AG172"/>
      <c r="AH172"/>
      <c r="AI172"/>
    </row>
    <row r="173" spans="1:35" ht="15" customHeight="1">
      <c r="C173" s="597" t="s">
        <v>813</v>
      </c>
      <c r="D173" s="183"/>
      <c r="E173" s="512"/>
      <c r="F173" s="510"/>
      <c r="G173" s="512"/>
      <c r="H173" s="512"/>
      <c r="I173" s="512"/>
      <c r="J173" s="510"/>
      <c r="K173" s="512"/>
      <c r="L173" s="512"/>
      <c r="M173" s="512"/>
      <c r="N173" s="510"/>
      <c r="O173"/>
      <c r="P173"/>
      <c r="Q173"/>
      <c r="R173"/>
      <c r="S173"/>
      <c r="T173"/>
      <c r="U173"/>
      <c r="V173"/>
      <c r="W173"/>
      <c r="X173"/>
      <c r="Y173"/>
      <c r="Z173"/>
      <c r="AA173"/>
      <c r="AB173"/>
      <c r="AC173"/>
      <c r="AD173"/>
      <c r="AE173"/>
      <c r="AF173"/>
      <c r="AG173"/>
      <c r="AH173"/>
      <c r="AI173"/>
    </row>
    <row r="174" spans="1:35" ht="15" customHeight="1">
      <c r="C174" s="186" t="s">
        <v>630</v>
      </c>
      <c r="D174" s="183"/>
      <c r="E174" s="512"/>
      <c r="F174" s="510"/>
      <c r="G174" s="512"/>
      <c r="H174" s="512"/>
      <c r="I174" s="512"/>
      <c r="J174" s="510"/>
      <c r="K174" s="512"/>
      <c r="L174" s="512"/>
      <c r="M174" s="512"/>
      <c r="N174" s="510"/>
      <c r="O174"/>
      <c r="P174"/>
      <c r="Q174"/>
      <c r="R174"/>
      <c r="S174"/>
      <c r="T174"/>
      <c r="U174"/>
      <c r="V174"/>
      <c r="W174"/>
      <c r="X174"/>
      <c r="Y174"/>
      <c r="Z174"/>
      <c r="AA174"/>
      <c r="AB174"/>
      <c r="AC174"/>
      <c r="AD174"/>
      <c r="AE174"/>
      <c r="AF174"/>
      <c r="AG174"/>
      <c r="AH174"/>
      <c r="AI174"/>
    </row>
    <row r="175" spans="1:35" ht="15" customHeight="1">
      <c r="C175" s="188" t="s">
        <v>802</v>
      </c>
      <c r="D175" s="183"/>
      <c r="E175" s="512"/>
      <c r="F175" s="510"/>
      <c r="G175" s="512"/>
      <c r="H175" s="514"/>
      <c r="I175" s="512"/>
      <c r="J175" s="510"/>
      <c r="K175" s="512"/>
      <c r="L175" s="514"/>
      <c r="M175" s="512"/>
      <c r="N175" s="510"/>
      <c r="O175"/>
      <c r="P175"/>
      <c r="Q175"/>
      <c r="R175"/>
      <c r="S175"/>
      <c r="T175"/>
      <c r="U175"/>
      <c r="V175"/>
      <c r="W175"/>
      <c r="X175"/>
      <c r="Y175"/>
      <c r="Z175"/>
      <c r="AA175"/>
      <c r="AB175"/>
      <c r="AC175"/>
      <c r="AD175"/>
      <c r="AE175"/>
      <c r="AF175"/>
      <c r="AG175"/>
      <c r="AH175"/>
      <c r="AI175"/>
    </row>
    <row r="176" spans="1:35" ht="15" customHeight="1">
      <c r="C176" s="188" t="s">
        <v>803</v>
      </c>
      <c r="D176" s="183"/>
      <c r="E176" s="512"/>
      <c r="F176" s="510"/>
      <c r="G176" s="512"/>
      <c r="H176" s="512"/>
      <c r="I176" s="512"/>
      <c r="J176" s="510"/>
      <c r="K176" s="512"/>
      <c r="L176" s="512"/>
      <c r="M176" s="512"/>
      <c r="N176" s="510"/>
      <c r="O176"/>
      <c r="P176"/>
      <c r="Q176"/>
      <c r="R176"/>
      <c r="S176"/>
      <c r="T176"/>
      <c r="U176"/>
      <c r="V176"/>
      <c r="W176"/>
      <c r="X176"/>
      <c r="Y176"/>
      <c r="Z176"/>
      <c r="AA176"/>
      <c r="AB176"/>
      <c r="AC176"/>
      <c r="AD176"/>
      <c r="AE176"/>
      <c r="AF176"/>
      <c r="AG176"/>
      <c r="AH176"/>
      <c r="AI176"/>
    </row>
    <row r="177" spans="3:35" ht="15" customHeight="1">
      <c r="C177" s="188" t="s">
        <v>804</v>
      </c>
      <c r="D177" s="183"/>
      <c r="E177" s="512"/>
      <c r="F177" s="510"/>
      <c r="G177" s="512"/>
      <c r="H177" s="512"/>
      <c r="I177" s="512"/>
      <c r="J177" s="510"/>
      <c r="K177" s="512"/>
      <c r="L177" s="512"/>
      <c r="M177" s="512"/>
      <c r="N177" s="510"/>
      <c r="O177"/>
      <c r="P177"/>
      <c r="Q177"/>
      <c r="R177"/>
      <c r="S177"/>
      <c r="T177"/>
      <c r="U177"/>
      <c r="V177"/>
      <c r="W177"/>
      <c r="X177"/>
      <c r="Y177"/>
      <c r="Z177"/>
      <c r="AA177"/>
      <c r="AB177"/>
      <c r="AC177"/>
      <c r="AD177"/>
      <c r="AE177"/>
      <c r="AF177"/>
      <c r="AG177"/>
      <c r="AH177"/>
      <c r="AI177"/>
    </row>
    <row r="178" spans="3:35" ht="15" customHeight="1">
      <c r="C178" s="817" t="s">
        <v>948</v>
      </c>
      <c r="D178" s="183"/>
      <c r="E178" s="512"/>
      <c r="F178" s="510"/>
      <c r="G178" s="512"/>
      <c r="H178" s="512"/>
      <c r="I178" s="512"/>
      <c r="J178" s="510"/>
      <c r="K178" s="512"/>
      <c r="L178" s="512"/>
      <c r="M178" s="512"/>
      <c r="N178" s="510"/>
      <c r="O178"/>
      <c r="P178"/>
      <c r="Q178"/>
      <c r="R178"/>
      <c r="S178"/>
      <c r="T178"/>
      <c r="U178"/>
      <c r="V178"/>
      <c r="W178"/>
      <c r="X178"/>
      <c r="Y178"/>
      <c r="Z178"/>
      <c r="AA178"/>
      <c r="AB178"/>
      <c r="AC178"/>
      <c r="AD178"/>
      <c r="AE178"/>
      <c r="AF178"/>
      <c r="AG178"/>
      <c r="AH178"/>
      <c r="AI178"/>
    </row>
    <row r="179" spans="3:35" ht="15" customHeight="1">
      <c r="C179" s="817" t="s">
        <v>945</v>
      </c>
      <c r="D179" s="183"/>
      <c r="E179" s="512"/>
      <c r="F179" s="510"/>
      <c r="G179" s="512"/>
      <c r="H179" s="512"/>
      <c r="I179" s="512"/>
      <c r="J179" s="510"/>
      <c r="K179" s="512"/>
      <c r="L179" s="512"/>
      <c r="M179" s="512"/>
      <c r="N179" s="510"/>
      <c r="O179"/>
      <c r="P179"/>
      <c r="Q179"/>
      <c r="R179"/>
      <c r="S179"/>
      <c r="T179"/>
      <c r="U179"/>
      <c r="V179"/>
      <c r="W179"/>
      <c r="X179"/>
      <c r="Y179"/>
      <c r="Z179"/>
      <c r="AA179"/>
      <c r="AB179"/>
      <c r="AC179"/>
      <c r="AD179"/>
      <c r="AE179"/>
      <c r="AF179"/>
      <c r="AG179"/>
      <c r="AH179"/>
      <c r="AI179"/>
    </row>
    <row r="180" spans="3:35" ht="15" customHeight="1">
      <c r="C180" s="817" t="s">
        <v>946</v>
      </c>
      <c r="D180" s="183"/>
      <c r="E180" s="512"/>
      <c r="F180" s="510"/>
      <c r="G180" s="512"/>
      <c r="H180" s="512"/>
      <c r="I180" s="512"/>
      <c r="J180" s="510"/>
      <c r="K180" s="512"/>
      <c r="L180" s="512"/>
      <c r="M180" s="512"/>
      <c r="N180" s="510"/>
      <c r="O180"/>
      <c r="P180"/>
      <c r="Q180"/>
      <c r="R180"/>
      <c r="S180"/>
      <c r="T180"/>
      <c r="U180"/>
      <c r="V180"/>
      <c r="W180"/>
      <c r="X180"/>
      <c r="Y180"/>
      <c r="Z180"/>
      <c r="AA180"/>
      <c r="AB180"/>
      <c r="AC180"/>
      <c r="AD180"/>
      <c r="AE180"/>
      <c r="AF180"/>
      <c r="AG180"/>
      <c r="AH180"/>
      <c r="AI180"/>
    </row>
    <row r="181" spans="3:35" ht="15" customHeight="1" collapsed="1">
      <c r="C181" s="817" t="s">
        <v>947</v>
      </c>
      <c r="D181" s="183"/>
      <c r="E181" s="512"/>
      <c r="F181" s="510"/>
      <c r="G181" s="512"/>
      <c r="H181" s="512"/>
      <c r="I181" s="512"/>
      <c r="J181" s="510"/>
      <c r="K181" s="512"/>
      <c r="L181" s="512"/>
      <c r="M181" s="512"/>
      <c r="N181" s="510"/>
      <c r="O181"/>
      <c r="P181"/>
      <c r="Q181"/>
      <c r="R181"/>
      <c r="S181"/>
      <c r="T181"/>
      <c r="U181"/>
      <c r="V181"/>
      <c r="W181"/>
      <c r="X181"/>
      <c r="Y181"/>
      <c r="Z181"/>
      <c r="AA181"/>
      <c r="AB181"/>
      <c r="AC181"/>
      <c r="AD181"/>
      <c r="AE181"/>
      <c r="AF181"/>
      <c r="AG181"/>
      <c r="AH181"/>
      <c r="AI181"/>
    </row>
    <row r="182" spans="3:35" ht="15" customHeight="1" collapsed="1">
      <c r="C182" s="817" t="s">
        <v>941</v>
      </c>
      <c r="D182" s="183"/>
      <c r="E182" s="512"/>
      <c r="F182" s="510"/>
      <c r="G182" s="512"/>
      <c r="H182" s="512"/>
      <c r="I182" s="512"/>
      <c r="J182" s="510"/>
      <c r="K182" s="512"/>
      <c r="L182" s="512"/>
      <c r="M182" s="512"/>
      <c r="N182" s="510"/>
      <c r="O182"/>
      <c r="P182"/>
      <c r="Q182"/>
      <c r="R182"/>
      <c r="S182"/>
      <c r="T182"/>
      <c r="U182"/>
      <c r="V182"/>
      <c r="W182"/>
      <c r="X182"/>
      <c r="Y182"/>
      <c r="Z182"/>
      <c r="AA182"/>
      <c r="AB182"/>
      <c r="AC182"/>
      <c r="AD182"/>
      <c r="AE182"/>
      <c r="AF182"/>
      <c r="AG182"/>
      <c r="AH182"/>
      <c r="AI182"/>
    </row>
    <row r="183" spans="3:35" ht="15" customHeight="1">
      <c r="C183" s="597" t="s">
        <v>928</v>
      </c>
      <c r="D183" s="183"/>
      <c r="E183" s="512"/>
      <c r="F183" s="510"/>
      <c r="G183" s="512"/>
      <c r="H183" s="512"/>
      <c r="I183" s="512"/>
      <c r="J183" s="510"/>
      <c r="K183" s="512"/>
      <c r="L183" s="512"/>
      <c r="M183" s="512"/>
      <c r="N183" s="510"/>
      <c r="O183" s="605"/>
      <c r="P183" s="605"/>
      <c r="Q183" s="605"/>
      <c r="R183" s="605"/>
      <c r="S183" s="605"/>
      <c r="T183" s="605"/>
      <c r="U183" s="605"/>
      <c r="V183" s="605"/>
      <c r="W183" s="605"/>
      <c r="X183" s="605"/>
      <c r="Y183" s="605"/>
      <c r="Z183" s="605"/>
      <c r="AA183" s="605"/>
      <c r="AB183" s="605"/>
      <c r="AC183" s="605"/>
      <c r="AD183" s="605"/>
      <c r="AE183" s="605"/>
      <c r="AF183" s="605"/>
      <c r="AG183" s="605"/>
      <c r="AH183" s="605"/>
      <c r="AI183" s="605"/>
    </row>
    <row r="184" spans="3:35" ht="15" customHeight="1">
      <c r="C184" s="817" t="s">
        <v>926</v>
      </c>
      <c r="D184" s="183"/>
      <c r="E184" s="512"/>
      <c r="F184" s="510"/>
      <c r="G184" s="512"/>
      <c r="H184" s="512"/>
      <c r="I184" s="512"/>
      <c r="J184" s="510"/>
      <c r="K184" s="512"/>
      <c r="L184" s="512"/>
      <c r="M184" s="512"/>
      <c r="N184" s="510"/>
      <c r="O184" s="605"/>
      <c r="P184" s="605"/>
      <c r="Q184" s="605"/>
      <c r="R184" s="605"/>
      <c r="S184" s="605"/>
      <c r="T184" s="605"/>
      <c r="U184" s="605"/>
      <c r="V184" s="605"/>
      <c r="W184" s="605"/>
      <c r="X184" s="605"/>
      <c r="Y184" s="605"/>
      <c r="Z184" s="605"/>
      <c r="AA184" s="605"/>
      <c r="AB184" s="605"/>
      <c r="AC184" s="605"/>
      <c r="AD184" s="605"/>
      <c r="AE184" s="605"/>
      <c r="AF184" s="605"/>
      <c r="AG184" s="605"/>
      <c r="AH184" s="605"/>
      <c r="AI184" s="605"/>
    </row>
    <row r="185" spans="3:35" ht="15" customHeight="1">
      <c r="C185" s="817" t="s">
        <v>927</v>
      </c>
      <c r="D185" s="183"/>
      <c r="E185" s="512"/>
      <c r="F185" s="510"/>
      <c r="G185" s="512"/>
      <c r="H185" s="512"/>
      <c r="I185" s="512"/>
      <c r="J185" s="510"/>
      <c r="K185" s="512"/>
      <c r="L185" s="512"/>
      <c r="M185" s="512"/>
      <c r="N185" s="510"/>
      <c r="O185" s="605"/>
      <c r="P185" s="605"/>
      <c r="Q185" s="605"/>
      <c r="R185" s="605"/>
      <c r="S185" s="605"/>
      <c r="T185" s="605"/>
      <c r="U185" s="605"/>
      <c r="V185" s="605"/>
      <c r="W185" s="605"/>
      <c r="X185" s="605"/>
      <c r="Y185" s="605"/>
      <c r="Z185" s="605"/>
      <c r="AA185" s="605"/>
      <c r="AB185" s="605"/>
      <c r="AC185" s="605"/>
      <c r="AD185" s="605"/>
      <c r="AE185" s="605"/>
      <c r="AF185" s="605"/>
      <c r="AG185" s="605"/>
      <c r="AH185" s="605"/>
      <c r="AI185" s="605"/>
    </row>
    <row r="186" spans="3:35" ht="15" customHeight="1">
      <c r="C186" s="597" t="s">
        <v>930</v>
      </c>
      <c r="D186" s="183"/>
      <c r="E186" s="512"/>
      <c r="F186" s="510"/>
      <c r="G186" s="512"/>
      <c r="H186" s="512"/>
      <c r="I186" s="512"/>
      <c r="J186" s="510"/>
      <c r="K186" s="512"/>
      <c r="L186" s="512"/>
      <c r="M186" s="512"/>
      <c r="N186" s="510"/>
      <c r="O186" s="605"/>
      <c r="P186" s="605"/>
      <c r="Q186" s="605"/>
      <c r="R186" s="605"/>
      <c r="S186" s="605"/>
      <c r="T186" s="605"/>
      <c r="U186" s="605"/>
      <c r="V186" s="605"/>
      <c r="W186" s="605"/>
      <c r="X186" s="605"/>
      <c r="Y186" s="605"/>
      <c r="Z186" s="605"/>
      <c r="AA186" s="605"/>
      <c r="AB186" s="605"/>
      <c r="AC186" s="605"/>
      <c r="AD186" s="605"/>
      <c r="AE186" s="605"/>
      <c r="AF186" s="605"/>
      <c r="AG186" s="605"/>
      <c r="AH186" s="605"/>
      <c r="AI186" s="605"/>
    </row>
    <row r="187" spans="3:35" ht="15" customHeight="1">
      <c r="C187" s="817" t="s">
        <v>926</v>
      </c>
      <c r="D187" s="183"/>
      <c r="E187" s="512"/>
      <c r="F187" s="510"/>
      <c r="G187" s="512"/>
      <c r="H187" s="512"/>
      <c r="I187" s="512"/>
      <c r="J187" s="510"/>
      <c r="K187" s="512"/>
      <c r="L187" s="512"/>
      <c r="M187" s="512"/>
      <c r="N187" s="510"/>
      <c r="O187" s="605"/>
      <c r="P187" s="605"/>
      <c r="Q187" s="605"/>
      <c r="R187" s="605"/>
      <c r="S187" s="605"/>
      <c r="T187" s="605"/>
      <c r="U187" s="605"/>
      <c r="V187" s="605"/>
      <c r="W187" s="605"/>
      <c r="X187" s="605"/>
      <c r="Y187" s="605"/>
      <c r="Z187" s="605"/>
      <c r="AA187" s="605"/>
      <c r="AB187" s="605"/>
      <c r="AC187" s="605"/>
      <c r="AD187" s="605"/>
      <c r="AE187" s="605"/>
      <c r="AF187" s="605"/>
      <c r="AG187" s="605"/>
      <c r="AH187" s="605"/>
      <c r="AI187" s="605"/>
    </row>
    <row r="188" spans="3:35" ht="15" customHeight="1">
      <c r="C188" s="817" t="s">
        <v>927</v>
      </c>
      <c r="D188" s="183"/>
      <c r="E188" s="512"/>
      <c r="F188" s="510"/>
      <c r="G188" s="512"/>
      <c r="H188" s="512"/>
      <c r="I188" s="512"/>
      <c r="J188" s="510"/>
      <c r="K188" s="512"/>
      <c r="L188" s="512"/>
      <c r="M188" s="512"/>
      <c r="N188" s="510"/>
      <c r="O188" s="605"/>
      <c r="P188" s="605"/>
      <c r="Q188" s="605"/>
      <c r="R188" s="605"/>
      <c r="S188" s="605"/>
      <c r="T188" s="605"/>
      <c r="U188" s="605"/>
      <c r="V188" s="605"/>
      <c r="W188" s="605"/>
      <c r="X188" s="605"/>
      <c r="Y188" s="605"/>
      <c r="Z188" s="605"/>
      <c r="AA188" s="605"/>
      <c r="AB188" s="605"/>
      <c r="AC188" s="605"/>
      <c r="AD188" s="605"/>
      <c r="AE188" s="605"/>
      <c r="AF188" s="605"/>
      <c r="AG188" s="605"/>
      <c r="AH188" s="605"/>
      <c r="AI188" s="605"/>
    </row>
    <row r="189" spans="3:35" ht="15" customHeight="1" collapsed="1">
      <c r="C189" s="597" t="s">
        <v>929</v>
      </c>
      <c r="D189" s="183"/>
      <c r="E189" s="512"/>
      <c r="F189" s="510"/>
      <c r="G189" s="512"/>
      <c r="H189" s="512"/>
      <c r="I189" s="512"/>
      <c r="J189" s="510"/>
      <c r="K189" s="512"/>
      <c r="L189" s="512"/>
      <c r="M189" s="512"/>
      <c r="N189" s="510"/>
      <c r="O189"/>
      <c r="P189"/>
      <c r="Q189"/>
      <c r="R189"/>
      <c r="S189"/>
      <c r="T189"/>
      <c r="U189"/>
      <c r="V189"/>
      <c r="W189"/>
      <c r="X189"/>
      <c r="Y189"/>
      <c r="Z189"/>
      <c r="AA189"/>
      <c r="AB189"/>
      <c r="AC189"/>
      <c r="AD189"/>
      <c r="AE189"/>
      <c r="AF189"/>
      <c r="AG189"/>
      <c r="AH189"/>
      <c r="AI189"/>
    </row>
    <row r="190" spans="3:35" ht="15" customHeight="1" collapsed="1">
      <c r="C190" s="817" t="s">
        <v>926</v>
      </c>
      <c r="D190" s="183"/>
      <c r="E190" s="512"/>
      <c r="F190" s="510"/>
      <c r="G190" s="512"/>
      <c r="H190" s="512"/>
      <c r="I190" s="512"/>
      <c r="J190" s="510"/>
      <c r="K190" s="512"/>
      <c r="L190" s="512"/>
      <c r="M190" s="512"/>
      <c r="N190" s="510"/>
      <c r="O190"/>
      <c r="P190"/>
      <c r="Q190"/>
      <c r="R190"/>
      <c r="S190"/>
      <c r="T190"/>
      <c r="U190"/>
      <c r="V190"/>
      <c r="W190"/>
      <c r="X190"/>
      <c r="Y190"/>
      <c r="Z190"/>
      <c r="AA190"/>
      <c r="AB190"/>
      <c r="AC190"/>
      <c r="AD190"/>
      <c r="AE190"/>
      <c r="AF190"/>
      <c r="AG190"/>
      <c r="AH190"/>
      <c r="AI190"/>
    </row>
    <row r="191" spans="3:35" ht="15" customHeight="1" collapsed="1">
      <c r="C191" s="817" t="s">
        <v>927</v>
      </c>
      <c r="D191" s="183"/>
      <c r="E191" s="512"/>
      <c r="F191" s="510"/>
      <c r="G191" s="512"/>
      <c r="H191" s="512"/>
      <c r="I191" s="512"/>
      <c r="J191" s="510"/>
      <c r="K191" s="512"/>
      <c r="L191" s="512"/>
      <c r="M191" s="512"/>
      <c r="N191" s="510"/>
      <c r="O191"/>
      <c r="P191"/>
      <c r="Q191"/>
      <c r="R191"/>
      <c r="S191"/>
      <c r="T191"/>
      <c r="U191"/>
      <c r="V191"/>
      <c r="W191"/>
      <c r="X191"/>
      <c r="Y191"/>
      <c r="Z191"/>
      <c r="AA191"/>
      <c r="AB191"/>
      <c r="AC191"/>
      <c r="AD191"/>
      <c r="AE191"/>
      <c r="AF191"/>
      <c r="AG191"/>
      <c r="AH191"/>
      <c r="AI191"/>
    </row>
    <row r="192" spans="3:35" ht="15" customHeight="1" collapsed="1">
      <c r="C192" s="597" t="s">
        <v>937</v>
      </c>
      <c r="D192" s="183"/>
      <c r="E192" s="512"/>
      <c r="F192" s="510"/>
      <c r="G192" s="512"/>
      <c r="H192" s="512"/>
      <c r="I192" s="512"/>
      <c r="J192" s="510"/>
      <c r="K192" s="512"/>
      <c r="L192" s="512"/>
      <c r="M192" s="512"/>
      <c r="N192" s="510"/>
      <c r="O192"/>
      <c r="P192"/>
      <c r="Q192"/>
      <c r="R192"/>
      <c r="S192"/>
      <c r="T192"/>
      <c r="U192"/>
      <c r="V192"/>
      <c r="W192"/>
      <c r="X192"/>
      <c r="Y192"/>
      <c r="Z192"/>
      <c r="AA192"/>
      <c r="AB192"/>
      <c r="AC192"/>
      <c r="AD192"/>
      <c r="AE192"/>
      <c r="AF192"/>
      <c r="AG192"/>
      <c r="AH192"/>
      <c r="AI192"/>
    </row>
    <row r="193" spans="1:35" ht="15" customHeight="1">
      <c r="C193" s="815" t="s">
        <v>102</v>
      </c>
      <c r="E193" s="513"/>
      <c r="F193" s="511"/>
      <c r="G193" s="513"/>
      <c r="H193" s="513"/>
      <c r="I193" s="513"/>
      <c r="J193" s="511"/>
      <c r="K193" s="513"/>
      <c r="L193" s="513"/>
      <c r="M193" s="513"/>
      <c r="N193" s="511"/>
      <c r="O193"/>
      <c r="P193"/>
      <c r="Q193"/>
      <c r="R193"/>
      <c r="S193"/>
      <c r="T193"/>
      <c r="U193"/>
      <c r="V193"/>
      <c r="W193"/>
      <c r="X193"/>
      <c r="Y193"/>
      <c r="Z193"/>
      <c r="AA193"/>
      <c r="AB193"/>
      <c r="AC193"/>
      <c r="AD193"/>
      <c r="AE193"/>
      <c r="AF193"/>
      <c r="AG193"/>
      <c r="AH193"/>
      <c r="AI193"/>
    </row>
    <row r="194" spans="1:35" ht="15" customHeight="1">
      <c r="C194" s="189"/>
      <c r="E194" s="191"/>
      <c r="F194" s="191"/>
      <c r="G194" s="191"/>
      <c r="H194" s="191"/>
      <c r="I194" s="191"/>
      <c r="J194" s="191"/>
      <c r="K194" s="191"/>
      <c r="L194" s="191"/>
      <c r="M194" s="191"/>
      <c r="N194" s="191"/>
      <c r="O194"/>
      <c r="P194"/>
      <c r="Q194"/>
      <c r="R194"/>
      <c r="S194"/>
      <c r="T194"/>
      <c r="U194"/>
      <c r="V194"/>
      <c r="W194"/>
      <c r="X194"/>
      <c r="Y194"/>
      <c r="Z194"/>
      <c r="AA194"/>
      <c r="AB194"/>
      <c r="AC194"/>
      <c r="AD194"/>
      <c r="AE194"/>
      <c r="AF194"/>
      <c r="AG194"/>
      <c r="AH194"/>
      <c r="AI194"/>
    </row>
    <row r="195" spans="1:35" customFormat="1" ht="15" customHeight="1">
      <c r="C195" s="507" t="s">
        <v>578</v>
      </c>
    </row>
    <row r="196" spans="1:35" customFormat="1" ht="15" customHeight="1">
      <c r="C196" s="507" t="s">
        <v>727</v>
      </c>
    </row>
    <row r="197" spans="1:35" ht="15" customHeight="1">
      <c r="C197" s="189"/>
      <c r="E197"/>
      <c r="F197"/>
      <c r="G197"/>
      <c r="H197"/>
      <c r="I197"/>
      <c r="J197" s="191"/>
      <c r="K197" s="191"/>
      <c r="L197" s="191"/>
      <c r="M197" s="191"/>
      <c r="N197" s="191"/>
      <c r="O197"/>
      <c r="P197"/>
      <c r="Q197"/>
      <c r="R197"/>
      <c r="S197"/>
      <c r="T197"/>
      <c r="U197"/>
      <c r="V197"/>
      <c r="W197"/>
      <c r="X197"/>
      <c r="Y197"/>
      <c r="Z197"/>
      <c r="AA197"/>
      <c r="AB197"/>
      <c r="AC197"/>
      <c r="AD197"/>
      <c r="AE197"/>
      <c r="AF197"/>
      <c r="AG197"/>
      <c r="AH197"/>
      <c r="AI197"/>
    </row>
    <row r="198" spans="1:35" ht="15" customHeight="1">
      <c r="A198" s="92"/>
      <c r="E198" s="960" t="s">
        <v>649</v>
      </c>
      <c r="F198" s="960" t="s">
        <v>651</v>
      </c>
      <c r="G198" s="960" t="s">
        <v>652</v>
      </c>
      <c r="H198" s="960" t="s">
        <v>653</v>
      </c>
      <c r="I198" s="92"/>
      <c r="J198" s="92"/>
      <c r="K198" s="92"/>
      <c r="L198" s="92"/>
    </row>
    <row r="199" spans="1:35" ht="62.25" customHeight="1">
      <c r="A199" s="92"/>
      <c r="C199" s="527" t="s">
        <v>462</v>
      </c>
      <c r="D199" s="531"/>
      <c r="E199" s="961"/>
      <c r="F199" s="961"/>
      <c r="G199" s="961"/>
      <c r="H199" s="961"/>
      <c r="I199" s="92"/>
      <c r="J199" s="92"/>
      <c r="K199" s="92"/>
      <c r="L199" s="92"/>
    </row>
    <row r="200" spans="1:35" ht="15" customHeight="1">
      <c r="A200" s="92"/>
      <c r="C200" s="186" t="s">
        <v>461</v>
      </c>
      <c r="D200" s="183"/>
      <c r="E200" s="559"/>
      <c r="F200" s="559"/>
      <c r="G200" s="559"/>
      <c r="H200" s="559"/>
      <c r="I200" s="92"/>
      <c r="J200" s="92"/>
      <c r="K200" s="92"/>
      <c r="L200" s="92"/>
    </row>
    <row r="201" spans="1:35" ht="15" customHeight="1">
      <c r="A201" s="92"/>
      <c r="C201" s="597" t="s">
        <v>812</v>
      </c>
      <c r="D201" s="183"/>
      <c r="E201" s="512"/>
      <c r="F201" s="512"/>
      <c r="G201" s="512"/>
      <c r="H201" s="512"/>
      <c r="I201" s="92"/>
      <c r="J201" s="92"/>
      <c r="K201" s="92"/>
      <c r="L201" s="92"/>
    </row>
    <row r="202" spans="1:35" ht="15" customHeight="1">
      <c r="A202" s="92"/>
      <c r="C202" s="597" t="s">
        <v>813</v>
      </c>
      <c r="D202" s="183"/>
      <c r="E202" s="512"/>
      <c r="F202" s="512"/>
      <c r="G202" s="512"/>
      <c r="H202" s="512"/>
      <c r="I202" s="92"/>
      <c r="J202" s="92"/>
      <c r="K202" s="92"/>
      <c r="L202" s="92"/>
    </row>
    <row r="203" spans="1:35" ht="15" customHeight="1">
      <c r="A203" s="92"/>
      <c r="C203" s="816" t="s">
        <v>631</v>
      </c>
      <c r="D203" s="183"/>
      <c r="E203" s="512"/>
      <c r="F203" s="510"/>
      <c r="G203" s="512"/>
      <c r="H203" s="512"/>
      <c r="I203" s="92"/>
      <c r="J203" s="92"/>
      <c r="K203" s="92"/>
      <c r="L203" s="92"/>
    </row>
    <row r="204" spans="1:35" ht="15" customHeight="1">
      <c r="A204" s="92"/>
      <c r="C204" s="597" t="s">
        <v>803</v>
      </c>
      <c r="E204" s="512"/>
      <c r="F204" s="510"/>
      <c r="G204" s="512"/>
      <c r="H204" s="512"/>
      <c r="I204" s="92"/>
      <c r="J204" s="92"/>
      <c r="K204" s="92"/>
      <c r="L204" s="92"/>
    </row>
    <row r="205" spans="1:35" ht="15" customHeight="1">
      <c r="A205" s="92"/>
      <c r="C205" s="597" t="s">
        <v>804</v>
      </c>
      <c r="E205" s="512"/>
      <c r="F205" s="510"/>
      <c r="G205" s="512"/>
      <c r="H205" s="512"/>
      <c r="I205" s="92"/>
      <c r="J205" s="92"/>
      <c r="K205" s="92"/>
      <c r="L205" s="92"/>
    </row>
    <row r="206" spans="1:35" ht="15" customHeight="1">
      <c r="A206" s="92"/>
      <c r="C206" s="817" t="s">
        <v>948</v>
      </c>
      <c r="D206" s="183"/>
      <c r="E206" s="512"/>
      <c r="F206" s="510"/>
      <c r="G206" s="512"/>
      <c r="H206" s="512"/>
      <c r="I206" s="92"/>
      <c r="J206" s="92"/>
      <c r="K206" s="92"/>
      <c r="L206" s="92"/>
    </row>
    <row r="207" spans="1:35" ht="15" customHeight="1">
      <c r="A207" s="92"/>
      <c r="C207" s="817" t="s">
        <v>945</v>
      </c>
      <c r="D207" s="183"/>
      <c r="E207" s="512"/>
      <c r="F207" s="510"/>
      <c r="G207" s="512"/>
      <c r="H207" s="512"/>
      <c r="I207" s="92"/>
      <c r="J207" s="92"/>
      <c r="K207" s="92"/>
      <c r="L207" s="92"/>
    </row>
    <row r="208" spans="1:35" ht="15" customHeight="1">
      <c r="A208" s="92"/>
      <c r="C208" s="817" t="s">
        <v>946</v>
      </c>
      <c r="D208" s="183"/>
      <c r="E208" s="512"/>
      <c r="F208" s="510"/>
      <c r="G208" s="512"/>
      <c r="H208" s="512"/>
      <c r="I208" s="92"/>
      <c r="J208" s="92"/>
      <c r="K208" s="92"/>
      <c r="L208" s="92"/>
    </row>
    <row r="209" spans="1:35" ht="15" customHeight="1">
      <c r="A209" s="92"/>
      <c r="C209" s="817" t="s">
        <v>947</v>
      </c>
      <c r="E209" s="512"/>
      <c r="F209" s="510"/>
      <c r="G209" s="512"/>
      <c r="H209" s="512"/>
      <c r="I209" s="92"/>
      <c r="J209" s="92"/>
      <c r="K209" s="92"/>
      <c r="L209" s="92"/>
    </row>
    <row r="210" spans="1:35" ht="15" customHeight="1">
      <c r="A210" s="92"/>
      <c r="C210" s="817" t="s">
        <v>941</v>
      </c>
      <c r="E210" s="512"/>
      <c r="F210" s="510"/>
      <c r="G210" s="512"/>
      <c r="H210" s="512"/>
      <c r="I210" s="92"/>
      <c r="J210" s="92"/>
      <c r="K210" s="92"/>
      <c r="L210" s="92"/>
    </row>
    <row r="211" spans="1:35" ht="15" customHeight="1">
      <c r="A211" s="92"/>
      <c r="C211" s="597" t="s">
        <v>928</v>
      </c>
      <c r="E211" s="512"/>
      <c r="F211" s="510"/>
      <c r="G211" s="512"/>
      <c r="H211" s="512"/>
      <c r="I211" s="92"/>
      <c r="J211" s="92"/>
      <c r="K211" s="92"/>
      <c r="L211" s="92"/>
    </row>
    <row r="212" spans="1:35" ht="15" customHeight="1">
      <c r="A212" s="92"/>
      <c r="C212" s="817" t="s">
        <v>926</v>
      </c>
      <c r="E212" s="512"/>
      <c r="F212" s="510"/>
      <c r="G212" s="512"/>
      <c r="H212" s="512"/>
      <c r="I212" s="92"/>
      <c r="J212" s="92"/>
      <c r="K212" s="92"/>
      <c r="L212" s="92"/>
    </row>
    <row r="213" spans="1:35" ht="15" customHeight="1">
      <c r="A213" s="92"/>
      <c r="C213" s="817" t="s">
        <v>927</v>
      </c>
      <c r="E213" s="512"/>
      <c r="F213" s="510"/>
      <c r="G213" s="512"/>
      <c r="H213" s="512"/>
      <c r="I213" s="92"/>
      <c r="J213" s="92"/>
      <c r="K213" s="92"/>
      <c r="L213" s="92"/>
    </row>
    <row r="214" spans="1:35" ht="15" customHeight="1">
      <c r="A214" s="92"/>
      <c r="C214" s="597" t="s">
        <v>930</v>
      </c>
      <c r="E214" s="512"/>
      <c r="F214" s="510"/>
      <c r="G214" s="512"/>
      <c r="H214" s="512"/>
      <c r="I214" s="92"/>
      <c r="J214" s="92"/>
      <c r="K214" s="92"/>
      <c r="L214" s="92"/>
    </row>
    <row r="215" spans="1:35" ht="15" customHeight="1">
      <c r="A215" s="92"/>
      <c r="C215" s="817" t="s">
        <v>926</v>
      </c>
      <c r="E215" s="512"/>
      <c r="F215" s="510"/>
      <c r="G215" s="512"/>
      <c r="H215" s="512"/>
      <c r="I215" s="92"/>
      <c r="J215" s="92"/>
      <c r="K215" s="92"/>
      <c r="L215" s="92"/>
    </row>
    <row r="216" spans="1:35" ht="15" customHeight="1">
      <c r="A216" s="92"/>
      <c r="C216" s="817" t="s">
        <v>927</v>
      </c>
      <c r="E216" s="512"/>
      <c r="F216" s="510"/>
      <c r="G216" s="512"/>
      <c r="H216" s="512"/>
      <c r="I216" s="92"/>
      <c r="J216" s="92"/>
      <c r="K216" s="92"/>
      <c r="L216" s="92"/>
    </row>
    <row r="217" spans="1:35" ht="15" customHeight="1">
      <c r="A217" s="92"/>
      <c r="C217" s="597" t="s">
        <v>929</v>
      </c>
      <c r="D217" s="183"/>
      <c r="E217" s="512"/>
      <c r="F217" s="510"/>
      <c r="G217" s="512"/>
      <c r="H217" s="512"/>
      <c r="I217" s="92"/>
      <c r="J217" s="92"/>
      <c r="K217" s="92"/>
      <c r="L217" s="92"/>
    </row>
    <row r="218" spans="1:35" ht="15" customHeight="1">
      <c r="A218" s="92"/>
      <c r="C218" s="817" t="s">
        <v>926</v>
      </c>
      <c r="D218" s="198"/>
      <c r="E218" s="512"/>
      <c r="F218" s="510"/>
      <c r="G218" s="512"/>
      <c r="H218" s="512"/>
      <c r="I218" s="92"/>
      <c r="J218" s="92"/>
      <c r="K218" s="92"/>
      <c r="L218" s="92"/>
    </row>
    <row r="219" spans="1:35" ht="15" customHeight="1">
      <c r="A219" s="92"/>
      <c r="C219" s="817" t="s">
        <v>927</v>
      </c>
      <c r="E219" s="512"/>
      <c r="F219" s="510"/>
      <c r="G219" s="512"/>
      <c r="H219" s="512"/>
      <c r="I219" s="92"/>
      <c r="J219" s="92"/>
      <c r="K219" s="92"/>
      <c r="L219" s="92"/>
    </row>
    <row r="220" spans="1:35" ht="15" customHeight="1">
      <c r="A220" s="92"/>
      <c r="C220" s="597" t="s">
        <v>937</v>
      </c>
      <c r="E220" s="512"/>
      <c r="F220" s="510"/>
      <c r="G220" s="512"/>
      <c r="H220" s="512"/>
      <c r="I220" s="92"/>
      <c r="J220" s="92"/>
      <c r="K220" s="92"/>
      <c r="L220" s="92"/>
    </row>
    <row r="221" spans="1:35" ht="15" customHeight="1">
      <c r="A221" s="92"/>
      <c r="C221" s="814"/>
      <c r="E221" s="512"/>
      <c r="F221" s="510"/>
      <c r="G221" s="512"/>
      <c r="H221" s="512"/>
      <c r="I221" s="92"/>
      <c r="J221" s="92"/>
      <c r="K221" s="92"/>
      <c r="L221" s="92"/>
    </row>
    <row r="222" spans="1:35" ht="15" customHeight="1">
      <c r="A222" s="92"/>
      <c r="C222" s="815" t="s">
        <v>102</v>
      </c>
      <c r="E222" s="513"/>
      <c r="F222" s="513"/>
      <c r="G222" s="513"/>
      <c r="H222" s="513"/>
      <c r="I222" s="92"/>
      <c r="J222" s="92"/>
      <c r="K222" s="92"/>
      <c r="L222" s="92"/>
    </row>
    <row r="223" spans="1:35" ht="15" customHeight="1">
      <c r="A223" s="92"/>
      <c r="C223" s="814"/>
      <c r="H223"/>
      <c r="I223" s="176"/>
      <c r="J223" s="176"/>
      <c r="K223" s="176"/>
      <c r="L223" s="176"/>
      <c r="M223" s="176"/>
      <c r="N223" s="176"/>
      <c r="O223"/>
      <c r="P223"/>
      <c r="Q223"/>
      <c r="R223"/>
      <c r="S223"/>
      <c r="T223"/>
      <c r="U223"/>
      <c r="V223"/>
      <c r="W223"/>
      <c r="X223"/>
      <c r="Y223"/>
      <c r="Z223"/>
      <c r="AA223"/>
      <c r="AB223"/>
      <c r="AC223"/>
      <c r="AD223"/>
      <c r="AE223"/>
      <c r="AF223"/>
      <c r="AG223"/>
      <c r="AH223"/>
      <c r="AI223"/>
    </row>
    <row r="224" spans="1:35" ht="13.8">
      <c r="C224" s="814"/>
      <c r="E224" s="217"/>
      <c r="F224" s="217"/>
      <c r="G224" s="218"/>
      <c r="H224" s="218"/>
      <c r="I224" s="182"/>
      <c r="J224" s="182"/>
      <c r="K224" s="219"/>
      <c r="L224" s="182"/>
      <c r="M224" s="182"/>
      <c r="Q224" s="184"/>
      <c r="R224" s="184"/>
    </row>
    <row r="225" spans="1:18" ht="14.4">
      <c r="C225" s="816" t="s">
        <v>94</v>
      </c>
      <c r="E225" s="217"/>
      <c r="F225" s="217"/>
      <c r="G225" s="218"/>
      <c r="H225" s="218"/>
      <c r="I225" s="182"/>
      <c r="J225" s="182"/>
      <c r="K225" s="219"/>
      <c r="L225"/>
      <c r="M225"/>
      <c r="Q225" s="184"/>
      <c r="R225" s="184"/>
    </row>
    <row r="226" spans="1:18" ht="14.4">
      <c r="C226" s="848" t="s">
        <v>481</v>
      </c>
      <c r="E226" s="964"/>
      <c r="F226" s="964"/>
      <c r="G226" s="98"/>
      <c r="H226" s="98"/>
      <c r="I226" s="92"/>
      <c r="J226" s="92"/>
      <c r="K226" s="94"/>
      <c r="L226"/>
      <c r="M226"/>
      <c r="Q226" s="184"/>
      <c r="R226" s="184"/>
    </row>
    <row r="227" spans="1:18" ht="12.75" customHeight="1">
      <c r="C227" s="814"/>
      <c r="E227" s="960" t="s">
        <v>654</v>
      </c>
      <c r="F227" s="960" t="s">
        <v>655</v>
      </c>
      <c r="G227" s="960" t="s">
        <v>656</v>
      </c>
      <c r="H227" s="960" t="s">
        <v>657</v>
      </c>
      <c r="I227" s="960" t="s">
        <v>658</v>
      </c>
      <c r="J227" s="960" t="s">
        <v>722</v>
      </c>
      <c r="K227" s="960" t="s">
        <v>659</v>
      </c>
      <c r="L227" s="960" t="s">
        <v>723</v>
      </c>
      <c r="M227"/>
      <c r="Q227" s="184"/>
      <c r="R227" s="184"/>
    </row>
    <row r="228" spans="1:18" s="182" customFormat="1" ht="70.5" customHeight="1">
      <c r="A228" s="181"/>
      <c r="C228" s="820" t="s">
        <v>460</v>
      </c>
      <c r="D228" s="531"/>
      <c r="E228" s="961"/>
      <c r="F228" s="961"/>
      <c r="G228" s="961"/>
      <c r="H228" s="961"/>
      <c r="I228" s="961"/>
      <c r="J228" s="961"/>
      <c r="K228" s="961"/>
      <c r="L228" s="961"/>
      <c r="M228"/>
      <c r="Q228" s="184"/>
      <c r="R228" s="184"/>
    </row>
    <row r="229" spans="1:18" ht="14.4">
      <c r="C229" s="814"/>
      <c r="D229" s="183"/>
      <c r="E229" s="512"/>
      <c r="F229" s="510"/>
      <c r="G229" s="512"/>
      <c r="H229" s="512"/>
      <c r="I229" s="510"/>
      <c r="J229" s="512"/>
      <c r="K229" s="512"/>
      <c r="L229" s="510"/>
      <c r="M229"/>
      <c r="Q229" s="184"/>
      <c r="R229" s="184"/>
    </row>
    <row r="230" spans="1:18" ht="14.4">
      <c r="C230" s="816" t="s">
        <v>479</v>
      </c>
      <c r="D230" s="183"/>
      <c r="E230" s="512"/>
      <c r="F230" s="510"/>
      <c r="G230" s="512"/>
      <c r="H230" s="512"/>
      <c r="I230" s="510"/>
      <c r="J230" s="512"/>
      <c r="K230" s="512"/>
      <c r="L230" s="510"/>
      <c r="M230"/>
      <c r="Q230" s="184"/>
      <c r="R230" s="184"/>
    </row>
    <row r="231" spans="1:18" ht="14.4" collapsed="1">
      <c r="C231" s="817" t="s">
        <v>949</v>
      </c>
      <c r="D231" s="183"/>
      <c r="E231" s="512"/>
      <c r="F231" s="510"/>
      <c r="G231" s="512"/>
      <c r="H231" s="512"/>
      <c r="I231" s="510"/>
      <c r="J231" s="512"/>
      <c r="K231" s="512"/>
      <c r="L231" s="510"/>
      <c r="M231"/>
      <c r="N231" s="213"/>
      <c r="O231" s="184"/>
      <c r="Q231" s="184"/>
      <c r="R231" s="184"/>
    </row>
    <row r="232" spans="1:18" ht="14.4">
      <c r="C232" s="817" t="s">
        <v>946</v>
      </c>
      <c r="D232" s="183"/>
      <c r="E232" s="512"/>
      <c r="F232" s="510"/>
      <c r="G232" s="512"/>
      <c r="H232" s="512"/>
      <c r="I232" s="510"/>
      <c r="J232" s="512"/>
      <c r="K232" s="512"/>
      <c r="L232" s="510"/>
      <c r="M232"/>
      <c r="N232" s="213"/>
      <c r="O232" s="184"/>
      <c r="Q232" s="184"/>
      <c r="R232" s="184"/>
    </row>
    <row r="233" spans="1:18" ht="14.4">
      <c r="C233" s="817" t="s">
        <v>950</v>
      </c>
      <c r="D233" s="183"/>
      <c r="E233" s="512"/>
      <c r="F233" s="510"/>
      <c r="G233" s="512"/>
      <c r="H233" s="512"/>
      <c r="I233" s="510"/>
      <c r="J233" s="512"/>
      <c r="K233" s="512"/>
      <c r="L233" s="510"/>
      <c r="M233"/>
      <c r="N233" s="213"/>
      <c r="O233" s="184"/>
      <c r="Q233" s="184"/>
      <c r="R233" s="184"/>
    </row>
    <row r="234" spans="1:18" ht="14.4">
      <c r="C234" s="817" t="s">
        <v>951</v>
      </c>
      <c r="D234" s="183"/>
      <c r="E234" s="512"/>
      <c r="F234" s="510"/>
      <c r="G234" s="512"/>
      <c r="H234" s="512"/>
      <c r="I234" s="510"/>
      <c r="J234" s="512"/>
      <c r="K234" s="512"/>
      <c r="L234" s="510"/>
      <c r="M234"/>
      <c r="N234" s="213"/>
      <c r="O234" s="184"/>
      <c r="Q234" s="184"/>
      <c r="R234" s="184"/>
    </row>
    <row r="235" spans="1:18" ht="14.4">
      <c r="C235" s="817" t="s">
        <v>937</v>
      </c>
      <c r="D235" s="183"/>
      <c r="E235" s="512"/>
      <c r="F235" s="510"/>
      <c r="G235" s="512"/>
      <c r="H235" s="512"/>
      <c r="I235" s="510"/>
      <c r="J235" s="512"/>
      <c r="K235" s="512"/>
      <c r="L235" s="510"/>
      <c r="M235" s="605"/>
      <c r="N235" s="213"/>
      <c r="O235" s="184"/>
      <c r="Q235" s="184"/>
      <c r="R235" s="184"/>
    </row>
    <row r="236" spans="1:18" ht="15" customHeight="1">
      <c r="C236" s="846" t="s">
        <v>102</v>
      </c>
      <c r="E236" s="513"/>
      <c r="F236" s="513"/>
      <c r="G236" s="513"/>
      <c r="H236" s="513"/>
      <c r="I236" s="513"/>
      <c r="J236" s="513"/>
      <c r="K236" s="513"/>
      <c r="L236" s="513"/>
      <c r="M236"/>
      <c r="O236" s="184"/>
      <c r="Q236" s="184"/>
      <c r="R236" s="184"/>
    </row>
    <row r="237" spans="1:18" ht="14.4">
      <c r="C237" s="814"/>
      <c r="E237" s="512"/>
      <c r="F237" s="510"/>
      <c r="G237" s="512"/>
      <c r="H237" s="512"/>
      <c r="I237" s="510"/>
      <c r="J237" s="512"/>
      <c r="K237" s="512"/>
      <c r="L237" s="510"/>
      <c r="M237"/>
      <c r="O237" s="184"/>
      <c r="Q237" s="184"/>
      <c r="R237" s="184"/>
    </row>
    <row r="238" spans="1:18" ht="14.4" collapsed="1">
      <c r="A238" s="92"/>
      <c r="C238" s="816" t="s">
        <v>482</v>
      </c>
      <c r="D238" s="183"/>
      <c r="E238" s="512"/>
      <c r="F238" s="510"/>
      <c r="G238" s="512"/>
      <c r="H238" s="512"/>
      <c r="I238" s="510"/>
      <c r="J238" s="512"/>
      <c r="K238" s="512"/>
      <c r="L238" s="510"/>
      <c r="M238"/>
      <c r="O238" s="184"/>
      <c r="Q238" s="184"/>
      <c r="R238" s="184"/>
    </row>
    <row r="239" spans="1:18" ht="14.4">
      <c r="A239" s="92"/>
      <c r="C239" s="817" t="s">
        <v>86</v>
      </c>
      <c r="E239" s="512"/>
      <c r="F239" s="510"/>
      <c r="G239" s="512"/>
      <c r="H239" s="512"/>
      <c r="I239" s="510"/>
      <c r="J239" s="512"/>
      <c r="K239" s="512"/>
      <c r="L239" s="510"/>
      <c r="M239"/>
      <c r="Q239" s="184"/>
      <c r="R239" s="184"/>
    </row>
    <row r="240" spans="1:18" ht="14.4">
      <c r="A240" s="92"/>
      <c r="C240" s="817" t="s">
        <v>80</v>
      </c>
      <c r="E240" s="512"/>
      <c r="F240" s="510"/>
      <c r="G240" s="512"/>
      <c r="H240" s="512"/>
      <c r="I240" s="510"/>
      <c r="J240" s="512"/>
      <c r="K240" s="512"/>
      <c r="L240" s="510"/>
      <c r="M240"/>
      <c r="Q240" s="184"/>
      <c r="R240" s="184"/>
    </row>
    <row r="241" spans="1:18" ht="14.4">
      <c r="A241" s="92"/>
      <c r="C241" s="817" t="s">
        <v>26</v>
      </c>
      <c r="E241" s="512"/>
      <c r="F241" s="510"/>
      <c r="G241" s="512"/>
      <c r="H241" s="512"/>
      <c r="I241" s="510"/>
      <c r="J241" s="512"/>
      <c r="K241" s="512"/>
      <c r="L241" s="510"/>
      <c r="M241" s="605"/>
      <c r="Q241" s="184"/>
      <c r="R241" s="184"/>
    </row>
    <row r="242" spans="1:18" ht="15" customHeight="1">
      <c r="A242" s="92"/>
      <c r="C242" s="846" t="s">
        <v>102</v>
      </c>
      <c r="E242" s="513"/>
      <c r="F242" s="513"/>
      <c r="G242" s="513"/>
      <c r="H242" s="513"/>
      <c r="I242" s="513"/>
      <c r="J242" s="513"/>
      <c r="K242" s="513"/>
      <c r="L242" s="513"/>
      <c r="M242"/>
      <c r="N242" s="184"/>
      <c r="Q242" s="184"/>
      <c r="R242" s="184"/>
    </row>
    <row r="243" spans="1:18" customFormat="1" ht="15" customHeight="1">
      <c r="C243" s="588"/>
    </row>
    <row r="244" spans="1:18" customFormat="1" ht="15" customHeight="1">
      <c r="C244" s="588"/>
    </row>
    <row r="245" spans="1:18" customFormat="1" ht="15" customHeight="1">
      <c r="C245" s="588"/>
    </row>
    <row r="246" spans="1:18" customFormat="1" ht="15" customHeight="1">
      <c r="C246" s="588"/>
    </row>
    <row r="247" spans="1:18" customFormat="1" ht="15" customHeight="1">
      <c r="C247" s="588"/>
    </row>
    <row r="248" spans="1:18" customFormat="1" ht="15" customHeight="1">
      <c r="C248" s="588"/>
    </row>
    <row r="249" spans="1:18" customFormat="1" ht="15" customHeight="1">
      <c r="C249" s="588"/>
    </row>
    <row r="250" spans="1:18" customFormat="1" ht="15" customHeight="1">
      <c r="C250" s="588"/>
    </row>
    <row r="251" spans="1:18" customFormat="1" ht="15" customHeight="1"/>
    <row r="252" spans="1:18" customFormat="1" ht="15" customHeight="1"/>
    <row r="253" spans="1:18" customFormat="1" ht="15" customHeight="1"/>
    <row r="254" spans="1:18" customFormat="1" ht="15" customHeight="1"/>
    <row r="255" spans="1:18" customFormat="1" ht="15" customHeight="1"/>
    <row r="256" spans="1:18" customFormat="1" ht="15" customHeight="1"/>
    <row r="257" customFormat="1" ht="15" customHeight="1"/>
    <row r="258" customFormat="1" ht="15" customHeight="1"/>
    <row r="259" customFormat="1" ht="15" customHeight="1"/>
    <row r="260" customFormat="1" ht="15" customHeight="1"/>
    <row r="261" customFormat="1" ht="15" customHeight="1"/>
    <row r="262" customFormat="1" ht="15" customHeight="1"/>
    <row r="263" customFormat="1" ht="15" customHeight="1"/>
    <row r="264" customFormat="1" ht="15" customHeight="1"/>
    <row r="265" customFormat="1" ht="15" customHeight="1"/>
    <row r="266" customFormat="1" ht="15" customHeight="1"/>
    <row r="267" customFormat="1" ht="15" customHeight="1"/>
    <row r="268" customFormat="1" ht="15" customHeight="1"/>
    <row r="269" customFormat="1" ht="15" customHeight="1"/>
    <row r="270" customFormat="1" ht="15" customHeight="1"/>
    <row r="271" customFormat="1" ht="15" customHeight="1"/>
    <row r="272" customFormat="1" ht="15" customHeight="1"/>
    <row r="273" s="92" customFormat="1" ht="15" customHeight="1"/>
    <row r="274" s="92" customFormat="1" ht="15" customHeight="1"/>
    <row r="275" s="92" customFormat="1" ht="15" customHeight="1"/>
    <row r="276" s="92" customFormat="1" ht="15" customHeight="1"/>
  </sheetData>
  <mergeCells count="57">
    <mergeCell ref="L227:L228"/>
    <mergeCell ref="E198:E199"/>
    <mergeCell ref="F198:F199"/>
    <mergeCell ref="G198:G199"/>
    <mergeCell ref="E226:F226"/>
    <mergeCell ref="E227:E228"/>
    <mergeCell ref="F227:F228"/>
    <mergeCell ref="G227:G228"/>
    <mergeCell ref="H198:H199"/>
    <mergeCell ref="H227:H228"/>
    <mergeCell ref="I227:I228"/>
    <mergeCell ref="J227:J228"/>
    <mergeCell ref="K227:K228"/>
    <mergeCell ref="E168:F168"/>
    <mergeCell ref="G168:H168"/>
    <mergeCell ref="I168:J168"/>
    <mergeCell ref="K168:L168"/>
    <mergeCell ref="M168:N168"/>
    <mergeCell ref="J146:J147"/>
    <mergeCell ref="K146:K147"/>
    <mergeCell ref="L146:L147"/>
    <mergeCell ref="C84:J84"/>
    <mergeCell ref="C165:J165"/>
    <mergeCell ref="E146:E147"/>
    <mergeCell ref="F146:F147"/>
    <mergeCell ref="G146:G147"/>
    <mergeCell ref="H146:H147"/>
    <mergeCell ref="I146:I147"/>
    <mergeCell ref="H117:H118"/>
    <mergeCell ref="M87:N87"/>
    <mergeCell ref="E117:E118"/>
    <mergeCell ref="F117:F118"/>
    <mergeCell ref="G117:G118"/>
    <mergeCell ref="E145:F145"/>
    <mergeCell ref="L66:L67"/>
    <mergeCell ref="E87:F87"/>
    <mergeCell ref="G87:H87"/>
    <mergeCell ref="I87:J87"/>
    <mergeCell ref="K87:L87"/>
    <mergeCell ref="J66:J67"/>
    <mergeCell ref="E66:E67"/>
    <mergeCell ref="F66:F67"/>
    <mergeCell ref="G66:G67"/>
    <mergeCell ref="H66:H67"/>
    <mergeCell ref="I66:I67"/>
    <mergeCell ref="F37:F38"/>
    <mergeCell ref="G37:G38"/>
    <mergeCell ref="E37:E38"/>
    <mergeCell ref="E65:F65"/>
    <mergeCell ref="K66:K67"/>
    <mergeCell ref="H37:H38"/>
    <mergeCell ref="B2:M2"/>
    <mergeCell ref="E5:F5"/>
    <mergeCell ref="G5:H5"/>
    <mergeCell ref="I5:J5"/>
    <mergeCell ref="K5:L5"/>
    <mergeCell ref="M5:N5"/>
  </mergeCells>
  <hyperlinks>
    <hyperlink ref="A1" location="Índice!A1" display="Índice!A1" xr:uid="{00000000-0004-0000-0C00-000000000000}"/>
  </hyperlinks>
  <pageMargins left="0.70866141732283472" right="0.70866141732283472" top="0.74803149606299213" bottom="0.74803149606299213" header="0.31496062992125984" footer="0.31496062992125984"/>
  <pageSetup paperSize="9" scale="26" orientation="portrait" r:id="rId1"/>
  <headerFooter>
    <oddFooter>&amp;L29/04/2015&amp;R&amp;F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70"/>
  <sheetViews>
    <sheetView showGridLines="0" topLeftCell="A52" zoomScaleNormal="100" workbookViewId="0">
      <selection activeCell="C26" sqref="C26:F26"/>
    </sheetView>
  </sheetViews>
  <sheetFormatPr defaultColWidth="9.33203125" defaultRowHeight="13.8"/>
  <cols>
    <col min="1" max="1" width="9.5546875" style="174" bestFit="1" customWidth="1"/>
    <col min="2" max="2" width="2.5546875" style="92" customWidth="1"/>
    <col min="3" max="3" width="59.6640625" style="92" customWidth="1"/>
    <col min="4" max="4" width="1.6640625" style="94" customWidth="1"/>
    <col min="5" max="6" width="13.6640625" style="176" customWidth="1"/>
    <col min="7" max="8" width="13.6640625" style="98" customWidth="1"/>
    <col min="9" max="10" width="13.6640625" style="92" customWidth="1"/>
    <col min="11" max="11" width="1.6640625" style="94" customWidth="1"/>
    <col min="12" max="12" width="13.6640625" style="92" bestFit="1" customWidth="1"/>
    <col min="13" max="13" width="15.5546875" style="92" bestFit="1" customWidth="1"/>
    <col min="14" max="14" width="12" style="92" customWidth="1"/>
    <col min="15" max="15" width="12" style="92" bestFit="1" customWidth="1"/>
    <col min="16" max="16384" width="9.33203125" style="92"/>
  </cols>
  <sheetData>
    <row r="1" spans="1:18">
      <c r="A1" s="171">
        <f>'N2-12-REN-Ativ_TEE PDIRT'!A1+1</f>
        <v>13</v>
      </c>
      <c r="B1" s="172"/>
      <c r="C1" s="172"/>
      <c r="D1" s="172"/>
      <c r="E1" s="172"/>
      <c r="F1" s="172"/>
      <c r="G1" s="172"/>
      <c r="H1" s="172"/>
      <c r="I1" s="172"/>
    </row>
    <row r="2" spans="1:18" ht="15.6">
      <c r="A2" s="172"/>
      <c r="C2" s="957" t="str">
        <f>Índice!E22</f>
        <v>Quadro N2-13-REN - Subsídios ao investimento e direitos de superfície_TEE (&lt;2022)</v>
      </c>
      <c r="D2" s="957"/>
      <c r="E2" s="957"/>
      <c r="F2" s="957"/>
      <c r="G2" s="206"/>
      <c r="H2" s="206"/>
      <c r="I2" s="206"/>
    </row>
    <row r="3" spans="1:18">
      <c r="C3" s="615" t="s">
        <v>749</v>
      </c>
      <c r="D3" s="616"/>
      <c r="E3" s="603"/>
      <c r="F3" s="603"/>
    </row>
    <row r="4" spans="1:18">
      <c r="C4" s="602"/>
      <c r="D4" s="602"/>
      <c r="E4" s="603"/>
      <c r="F4" s="603"/>
    </row>
    <row r="5" spans="1:18">
      <c r="C5" s="186" t="s">
        <v>94</v>
      </c>
      <c r="E5" s="217"/>
      <c r="F5" s="217"/>
      <c r="G5" s="218"/>
      <c r="H5" s="218"/>
      <c r="I5" s="182"/>
      <c r="J5" s="182"/>
      <c r="K5" s="219"/>
      <c r="L5" s="182"/>
      <c r="M5" s="182"/>
      <c r="Q5" s="184"/>
      <c r="R5" s="184"/>
    </row>
    <row r="6" spans="1:18">
      <c r="C6" s="175" t="s">
        <v>471</v>
      </c>
      <c r="E6" s="217"/>
      <c r="F6" s="217"/>
      <c r="G6" s="218"/>
      <c r="H6" s="218"/>
      <c r="I6" s="182"/>
      <c r="J6" s="182"/>
      <c r="K6" s="219"/>
      <c r="L6" s="182"/>
      <c r="M6" s="182"/>
      <c r="Q6" s="184"/>
      <c r="R6" s="184"/>
    </row>
    <row r="7" spans="1:18">
      <c r="C7" s="177" t="s">
        <v>0</v>
      </c>
      <c r="E7" s="964"/>
      <c r="F7" s="964"/>
      <c r="L7" s="964"/>
      <c r="M7" s="964"/>
      <c r="Q7" s="184"/>
      <c r="R7" s="184"/>
    </row>
    <row r="8" spans="1:18" ht="12.75" customHeight="1">
      <c r="E8" s="178" t="s">
        <v>95</v>
      </c>
      <c r="F8" s="178" t="s">
        <v>96</v>
      </c>
      <c r="G8" s="965" t="s">
        <v>97</v>
      </c>
      <c r="H8" s="965"/>
      <c r="I8" s="179" t="s">
        <v>98</v>
      </c>
      <c r="J8" s="954" t="s">
        <v>72</v>
      </c>
      <c r="K8" s="180"/>
      <c r="L8" s="178" t="s">
        <v>95</v>
      </c>
      <c r="M8" s="178" t="s">
        <v>96</v>
      </c>
      <c r="Q8" s="184"/>
      <c r="R8" s="184"/>
    </row>
    <row r="9" spans="1:18" s="182" customFormat="1" ht="15" customHeight="1">
      <c r="A9" s="181"/>
      <c r="C9" s="561" t="s">
        <v>458</v>
      </c>
      <c r="D9" s="563"/>
      <c r="E9" s="562" t="s">
        <v>411</v>
      </c>
      <c r="F9" s="562" t="s">
        <v>411</v>
      </c>
      <c r="G9" s="562" t="s">
        <v>99</v>
      </c>
      <c r="H9" s="562" t="s">
        <v>100</v>
      </c>
      <c r="I9" s="562" t="s">
        <v>101</v>
      </c>
      <c r="J9" s="955"/>
      <c r="K9" s="209"/>
      <c r="L9" s="562" t="s">
        <v>412</v>
      </c>
      <c r="M9" s="562" t="s">
        <v>412</v>
      </c>
      <c r="Q9" s="184"/>
      <c r="R9" s="184"/>
    </row>
    <row r="10" spans="1:18">
      <c r="D10" s="183"/>
      <c r="E10" s="217"/>
      <c r="F10" s="217"/>
      <c r="G10" s="220"/>
      <c r="H10" s="220"/>
      <c r="I10" s="182"/>
      <c r="J10" s="182"/>
      <c r="K10" s="219"/>
      <c r="L10" s="182"/>
      <c r="M10" s="182"/>
      <c r="Q10" s="184"/>
      <c r="R10" s="184"/>
    </row>
    <row r="11" spans="1:18">
      <c r="C11" s="186" t="s">
        <v>469</v>
      </c>
      <c r="D11" s="183"/>
      <c r="E11" s="217"/>
      <c r="F11" s="217"/>
      <c r="G11" s="217"/>
      <c r="H11" s="217"/>
      <c r="I11" s="182"/>
      <c r="J11" s="182"/>
      <c r="K11" s="219"/>
      <c r="L11" s="182"/>
      <c r="M11" s="182"/>
      <c r="Q11" s="184"/>
      <c r="R11" s="184"/>
    </row>
    <row r="12" spans="1:18" collapsed="1">
      <c r="C12" s="122" t="s">
        <v>949</v>
      </c>
      <c r="D12" s="183"/>
      <c r="E12" s="213"/>
      <c r="F12" s="213"/>
      <c r="G12" s="213"/>
      <c r="H12" s="213"/>
      <c r="I12" s="213"/>
      <c r="J12" s="213"/>
      <c r="K12" s="212"/>
      <c r="L12" s="213"/>
      <c r="M12" s="213"/>
      <c r="N12" s="213"/>
      <c r="O12" s="184"/>
      <c r="Q12" s="184"/>
      <c r="R12" s="184"/>
    </row>
    <row r="13" spans="1:18">
      <c r="C13" s="122" t="s">
        <v>946</v>
      </c>
      <c r="D13" s="183"/>
      <c r="E13" s="213"/>
      <c r="F13" s="213"/>
      <c r="G13" s="213"/>
      <c r="H13" s="213"/>
      <c r="I13" s="213"/>
      <c r="J13" s="213"/>
      <c r="K13" s="212"/>
      <c r="L13" s="213"/>
      <c r="M13" s="213"/>
      <c r="N13" s="213"/>
      <c r="O13" s="184"/>
      <c r="Q13" s="184"/>
      <c r="R13" s="184"/>
    </row>
    <row r="14" spans="1:18">
      <c r="C14" s="122" t="s">
        <v>952</v>
      </c>
      <c r="D14" s="183"/>
      <c r="E14" s="213"/>
      <c r="F14" s="213"/>
      <c r="G14" s="213"/>
      <c r="H14" s="213"/>
      <c r="I14" s="213"/>
      <c r="J14" s="213"/>
      <c r="K14" s="212"/>
      <c r="L14" s="213"/>
      <c r="M14" s="213"/>
      <c r="N14" s="213"/>
      <c r="O14" s="184"/>
      <c r="Q14" s="184"/>
      <c r="R14" s="184"/>
    </row>
    <row r="15" spans="1:18">
      <c r="C15" s="817" t="s">
        <v>951</v>
      </c>
      <c r="D15" s="183"/>
      <c r="E15" s="213"/>
      <c r="F15" s="213"/>
      <c r="G15" s="213"/>
      <c r="H15" s="213"/>
      <c r="I15" s="213"/>
      <c r="J15" s="213"/>
      <c r="K15" s="212"/>
      <c r="L15" s="213"/>
      <c r="M15" s="213"/>
      <c r="N15" s="213"/>
      <c r="O15" s="184"/>
      <c r="Q15" s="184"/>
      <c r="R15" s="184"/>
    </row>
    <row r="16" spans="1:18">
      <c r="C16" s="817" t="s">
        <v>937</v>
      </c>
      <c r="D16" s="183"/>
      <c r="E16" s="213"/>
      <c r="F16" s="213"/>
      <c r="G16" s="213"/>
      <c r="H16" s="213"/>
      <c r="I16" s="213"/>
      <c r="J16" s="213"/>
      <c r="K16" s="212"/>
      <c r="L16" s="213"/>
      <c r="M16" s="213"/>
      <c r="Q16" s="184"/>
      <c r="R16" s="184"/>
    </row>
    <row r="17" spans="1:18" ht="15" customHeight="1" thickBot="1">
      <c r="C17" s="846" t="s">
        <v>102</v>
      </c>
      <c r="E17" s="215"/>
      <c r="F17" s="215"/>
      <c r="G17" s="215"/>
      <c r="H17" s="215"/>
      <c r="I17" s="215"/>
      <c r="J17" s="215"/>
      <c r="K17" s="221"/>
      <c r="L17" s="215"/>
      <c r="M17" s="215"/>
      <c r="O17" s="184"/>
      <c r="Q17" s="184"/>
      <c r="R17" s="184"/>
    </row>
    <row r="18" spans="1:18" ht="14.4" thickTop="1">
      <c r="C18" s="814"/>
      <c r="E18" s="213"/>
      <c r="F18" s="213"/>
      <c r="G18" s="216"/>
      <c r="H18" s="216"/>
      <c r="I18" s="222"/>
      <c r="J18" s="213"/>
      <c r="K18" s="212"/>
      <c r="L18" s="213"/>
      <c r="M18" s="213"/>
      <c r="O18" s="184"/>
      <c r="Q18" s="184"/>
      <c r="R18" s="184"/>
    </row>
    <row r="19" spans="1:18" collapsed="1">
      <c r="A19" s="92"/>
      <c r="C19" s="816" t="s">
        <v>472</v>
      </c>
      <c r="D19" s="183"/>
      <c r="E19" s="208"/>
      <c r="F19" s="208"/>
      <c r="G19" s="208"/>
      <c r="H19" s="208"/>
      <c r="I19" s="213"/>
      <c r="J19" s="213"/>
      <c r="K19" s="212"/>
      <c r="L19" s="213"/>
      <c r="M19" s="213"/>
      <c r="O19" s="184"/>
      <c r="Q19" s="184"/>
      <c r="R19" s="184"/>
    </row>
    <row r="20" spans="1:18">
      <c r="A20" s="92"/>
      <c r="C20" s="817" t="s">
        <v>86</v>
      </c>
      <c r="E20" s="213"/>
      <c r="F20" s="213"/>
      <c r="G20" s="213"/>
      <c r="H20" s="213"/>
      <c r="I20" s="213"/>
      <c r="J20" s="213"/>
      <c r="K20" s="213"/>
      <c r="L20" s="213"/>
      <c r="M20" s="213"/>
      <c r="Q20" s="184"/>
      <c r="R20" s="184"/>
    </row>
    <row r="21" spans="1:18">
      <c r="A21" s="92"/>
      <c r="C21" s="817" t="s">
        <v>80</v>
      </c>
      <c r="E21" s="213"/>
      <c r="F21" s="213"/>
      <c r="G21" s="213"/>
      <c r="H21" s="213"/>
      <c r="I21" s="213"/>
      <c r="J21" s="213"/>
      <c r="K21" s="212"/>
      <c r="L21" s="213"/>
      <c r="M21" s="213"/>
      <c r="Q21" s="184"/>
      <c r="R21" s="184"/>
    </row>
    <row r="22" spans="1:18">
      <c r="A22" s="92"/>
      <c r="C22" s="817" t="s">
        <v>937</v>
      </c>
      <c r="E22" s="213"/>
      <c r="F22" s="213"/>
      <c r="G22" s="213"/>
      <c r="H22" s="213"/>
      <c r="I22" s="213"/>
      <c r="J22" s="213"/>
      <c r="K22" s="212"/>
      <c r="L22" s="213"/>
      <c r="M22" s="213"/>
      <c r="Q22" s="184"/>
      <c r="R22" s="184"/>
    </row>
    <row r="23" spans="1:18" ht="15" customHeight="1" thickBot="1">
      <c r="A23" s="92"/>
      <c r="C23" s="846" t="s">
        <v>102</v>
      </c>
      <c r="E23" s="215"/>
      <c r="F23" s="215"/>
      <c r="G23" s="215"/>
      <c r="H23" s="215"/>
      <c r="I23" s="215"/>
      <c r="J23" s="215"/>
      <c r="K23" s="221"/>
      <c r="L23" s="215"/>
      <c r="M23" s="215"/>
      <c r="N23" s="184"/>
      <c r="Q23" s="184"/>
      <c r="R23" s="184"/>
    </row>
    <row r="24" spans="1:18" ht="14.4" thickTop="1">
      <c r="C24" s="814"/>
      <c r="M24" s="184"/>
    </row>
    <row r="25" spans="1:18">
      <c r="M25" s="184"/>
    </row>
    <row r="26" spans="1:18" ht="15.6">
      <c r="C26" s="966" t="str">
        <f>C2&amp;" (ACEITE)"</f>
        <v>Quadro N2-13-REN - Subsídios ao investimento e direitos de superfície_TEE (&lt;2022) (ACEITE)</v>
      </c>
      <c r="D26" s="966"/>
      <c r="E26" s="966"/>
      <c r="F26" s="966"/>
      <c r="G26" s="450"/>
      <c r="H26" s="450"/>
      <c r="I26" s="452"/>
      <c r="J26" s="452"/>
      <c r="K26" s="451"/>
      <c r="L26" s="452"/>
      <c r="M26" s="447"/>
    </row>
    <row r="28" spans="1:18">
      <c r="C28" s="186" t="s">
        <v>94</v>
      </c>
      <c r="E28" s="217"/>
      <c r="F28" s="217"/>
      <c r="G28" s="218"/>
      <c r="H28" s="218"/>
      <c r="I28" s="182"/>
      <c r="J28" s="182"/>
      <c r="K28" s="219"/>
      <c r="L28" s="182"/>
      <c r="M28" s="182"/>
      <c r="Q28" s="184"/>
      <c r="R28" s="184"/>
    </row>
    <row r="29" spans="1:18">
      <c r="C29" s="175" t="s">
        <v>476</v>
      </c>
      <c r="E29" s="217"/>
      <c r="F29" s="217"/>
      <c r="G29" s="218"/>
      <c r="H29" s="218"/>
      <c r="I29" s="182"/>
      <c r="J29" s="182"/>
      <c r="K29" s="219"/>
      <c r="L29" s="182"/>
      <c r="M29" s="182"/>
      <c r="Q29" s="184"/>
      <c r="R29" s="184"/>
    </row>
    <row r="30" spans="1:18">
      <c r="C30" s="177" t="s">
        <v>0</v>
      </c>
      <c r="E30" s="964"/>
      <c r="F30" s="964"/>
      <c r="L30" s="964"/>
      <c r="M30" s="964"/>
      <c r="Q30" s="184"/>
      <c r="R30" s="184"/>
    </row>
    <row r="31" spans="1:18" ht="12.75" customHeight="1">
      <c r="E31" s="178" t="s">
        <v>95</v>
      </c>
      <c r="F31" s="178" t="s">
        <v>96</v>
      </c>
      <c r="G31" s="965" t="s">
        <v>97</v>
      </c>
      <c r="H31" s="965"/>
      <c r="I31" s="179" t="s">
        <v>98</v>
      </c>
      <c r="J31" s="954" t="s">
        <v>72</v>
      </c>
      <c r="K31" s="180"/>
      <c r="L31" s="178" t="s">
        <v>95</v>
      </c>
      <c r="M31" s="178" t="s">
        <v>96</v>
      </c>
      <c r="Q31" s="184"/>
      <c r="R31" s="184"/>
    </row>
    <row r="32" spans="1:18" s="182" customFormat="1" ht="15" customHeight="1">
      <c r="A32" s="181"/>
      <c r="C32" s="561" t="s">
        <v>465</v>
      </c>
      <c r="D32" s="563"/>
      <c r="E32" s="562" t="s">
        <v>411</v>
      </c>
      <c r="F32" s="562" t="s">
        <v>411</v>
      </c>
      <c r="G32" s="562" t="s">
        <v>99</v>
      </c>
      <c r="H32" s="562" t="s">
        <v>100</v>
      </c>
      <c r="I32" s="562" t="s">
        <v>101</v>
      </c>
      <c r="J32" s="955"/>
      <c r="K32" s="209"/>
      <c r="L32" s="562" t="s">
        <v>412</v>
      </c>
      <c r="M32" s="562" t="s">
        <v>412</v>
      </c>
      <c r="Q32" s="184"/>
      <c r="R32" s="184"/>
    </row>
    <row r="33" spans="1:18">
      <c r="D33" s="183"/>
      <c r="E33" s="217"/>
      <c r="F33" s="217"/>
      <c r="G33" s="220"/>
      <c r="H33" s="220"/>
      <c r="I33" s="182"/>
      <c r="J33" s="182"/>
      <c r="K33" s="219"/>
      <c r="L33" s="182"/>
      <c r="M33" s="182"/>
      <c r="Q33" s="184"/>
      <c r="R33" s="184"/>
    </row>
    <row r="34" spans="1:18">
      <c r="C34" s="186" t="s">
        <v>474</v>
      </c>
      <c r="D34" s="183"/>
      <c r="E34" s="217"/>
      <c r="F34" s="217"/>
      <c r="G34" s="217"/>
      <c r="H34" s="217"/>
      <c r="I34" s="182"/>
      <c r="J34" s="182"/>
      <c r="K34" s="219"/>
      <c r="L34" s="182"/>
      <c r="M34" s="182"/>
      <c r="Q34" s="184"/>
      <c r="R34" s="184"/>
    </row>
    <row r="35" spans="1:18" collapsed="1">
      <c r="C35" s="122" t="s">
        <v>949</v>
      </c>
      <c r="D35" s="183"/>
      <c r="E35" s="213"/>
      <c r="F35" s="213"/>
      <c r="G35" s="213"/>
      <c r="H35" s="213"/>
      <c r="I35" s="213"/>
      <c r="J35" s="213"/>
      <c r="K35" s="212"/>
      <c r="L35" s="213"/>
      <c r="M35" s="213"/>
      <c r="N35" s="213"/>
      <c r="O35" s="184"/>
      <c r="Q35" s="184"/>
      <c r="R35" s="184"/>
    </row>
    <row r="36" spans="1:18">
      <c r="C36" s="122" t="s">
        <v>946</v>
      </c>
      <c r="D36" s="183"/>
      <c r="E36" s="213"/>
      <c r="F36" s="213"/>
      <c r="G36" s="213"/>
      <c r="H36" s="213"/>
      <c r="I36" s="213"/>
      <c r="J36" s="213"/>
      <c r="K36" s="212"/>
      <c r="L36" s="213"/>
      <c r="M36" s="213"/>
      <c r="N36" s="213"/>
      <c r="O36" s="184"/>
      <c r="Q36" s="184"/>
      <c r="R36" s="184"/>
    </row>
    <row r="37" spans="1:18">
      <c r="C37" s="122" t="s">
        <v>952</v>
      </c>
      <c r="D37" s="183"/>
      <c r="E37" s="213"/>
      <c r="F37" s="213"/>
      <c r="G37" s="213"/>
      <c r="H37" s="213"/>
      <c r="I37" s="213"/>
      <c r="J37" s="213"/>
      <c r="K37" s="212"/>
      <c r="L37" s="213"/>
      <c r="M37" s="213"/>
      <c r="N37" s="213"/>
      <c r="O37" s="184"/>
      <c r="Q37" s="184"/>
      <c r="R37" s="184"/>
    </row>
    <row r="38" spans="1:18">
      <c r="C38" s="817" t="s">
        <v>951</v>
      </c>
      <c r="D38" s="183"/>
      <c r="E38" s="213"/>
      <c r="F38" s="213"/>
      <c r="G38" s="213"/>
      <c r="H38" s="213"/>
      <c r="I38" s="213"/>
      <c r="J38" s="213"/>
      <c r="K38" s="212"/>
      <c r="L38" s="213"/>
      <c r="M38" s="213"/>
      <c r="N38" s="213"/>
      <c r="O38" s="184"/>
      <c r="Q38" s="184"/>
      <c r="R38" s="184"/>
    </row>
    <row r="39" spans="1:18">
      <c r="C39" s="817" t="s">
        <v>937</v>
      </c>
      <c r="D39" s="183"/>
      <c r="E39" s="213"/>
      <c r="F39" s="213"/>
      <c r="G39" s="213"/>
      <c r="H39" s="213"/>
      <c r="I39" s="213"/>
      <c r="J39" s="213"/>
      <c r="K39" s="212"/>
      <c r="L39" s="213"/>
      <c r="M39" s="213"/>
      <c r="Q39" s="184"/>
      <c r="R39" s="184"/>
    </row>
    <row r="40" spans="1:18" ht="15" customHeight="1" thickBot="1">
      <c r="C40" s="214" t="s">
        <v>102</v>
      </c>
      <c r="E40" s="215"/>
      <c r="F40" s="215"/>
      <c r="G40" s="215"/>
      <c r="H40" s="215"/>
      <c r="I40" s="215"/>
      <c r="J40" s="215"/>
      <c r="K40" s="221"/>
      <c r="L40" s="215"/>
      <c r="M40" s="215"/>
      <c r="O40" s="184"/>
      <c r="Q40" s="184"/>
      <c r="R40" s="184"/>
    </row>
    <row r="41" spans="1:18" ht="14.4" thickTop="1">
      <c r="E41" s="213"/>
      <c r="F41" s="213"/>
      <c r="G41" s="216"/>
      <c r="H41" s="216"/>
      <c r="I41" s="222"/>
      <c r="J41" s="213"/>
      <c r="K41" s="212"/>
      <c r="L41" s="213"/>
      <c r="M41" s="213"/>
      <c r="O41" s="184"/>
      <c r="Q41" s="184"/>
      <c r="R41" s="184"/>
    </row>
    <row r="42" spans="1:18" collapsed="1">
      <c r="A42" s="92"/>
      <c r="C42" s="186" t="s">
        <v>477</v>
      </c>
      <c r="D42" s="183"/>
      <c r="E42" s="208"/>
      <c r="F42" s="208"/>
      <c r="G42" s="208"/>
      <c r="H42" s="208"/>
      <c r="I42" s="213"/>
      <c r="J42" s="213"/>
      <c r="K42" s="212"/>
      <c r="L42" s="213"/>
      <c r="M42" s="213"/>
      <c r="O42" s="184"/>
      <c r="Q42" s="184"/>
      <c r="R42" s="184"/>
    </row>
    <row r="43" spans="1:18">
      <c r="A43" s="92"/>
      <c r="C43" s="122" t="s">
        <v>86</v>
      </c>
      <c r="E43" s="213"/>
      <c r="F43" s="213"/>
      <c r="G43" s="213"/>
      <c r="H43" s="213"/>
      <c r="I43" s="213"/>
      <c r="J43" s="213"/>
      <c r="K43" s="213"/>
      <c r="L43" s="213"/>
      <c r="M43" s="213"/>
      <c r="Q43" s="184"/>
      <c r="R43" s="184"/>
    </row>
    <row r="44" spans="1:18">
      <c r="A44" s="92"/>
      <c r="C44" s="122" t="s">
        <v>80</v>
      </c>
      <c r="E44" s="213"/>
      <c r="F44" s="213"/>
      <c r="G44" s="213"/>
      <c r="H44" s="213"/>
      <c r="I44" s="213"/>
      <c r="J44" s="213"/>
      <c r="K44" s="212"/>
      <c r="L44" s="213"/>
      <c r="M44" s="213"/>
      <c r="Q44" s="184"/>
      <c r="R44" s="184"/>
    </row>
    <row r="45" spans="1:18">
      <c r="A45" s="92"/>
      <c r="C45" s="817" t="s">
        <v>937</v>
      </c>
      <c r="E45" s="213"/>
      <c r="F45" s="213"/>
      <c r="G45" s="213"/>
      <c r="H45" s="213"/>
      <c r="I45" s="213"/>
      <c r="J45" s="213"/>
      <c r="K45" s="212"/>
      <c r="L45" s="213"/>
      <c r="M45" s="213"/>
      <c r="Q45" s="184"/>
      <c r="R45" s="184"/>
    </row>
    <row r="46" spans="1:18" ht="15" customHeight="1" thickBot="1">
      <c r="A46" s="92"/>
      <c r="C46" s="214" t="s">
        <v>102</v>
      </c>
      <c r="E46" s="215"/>
      <c r="F46" s="215"/>
      <c r="G46" s="215"/>
      <c r="H46" s="215"/>
      <c r="I46" s="215"/>
      <c r="J46" s="215"/>
      <c r="K46" s="221"/>
      <c r="L46" s="215"/>
      <c r="M46" s="215"/>
      <c r="N46" s="184"/>
      <c r="Q46" s="184"/>
      <c r="R46" s="184"/>
    </row>
    <row r="47" spans="1:18" ht="14.4" thickTop="1">
      <c r="A47" s="92"/>
      <c r="G47" s="176"/>
      <c r="H47" s="176"/>
      <c r="I47" s="176"/>
      <c r="J47" s="176"/>
      <c r="K47" s="176"/>
      <c r="L47" s="176"/>
      <c r="M47" s="217"/>
    </row>
    <row r="48" spans="1:18">
      <c r="M48" s="184"/>
    </row>
    <row r="49" spans="1:18" ht="15.6">
      <c r="C49" s="966" t="str">
        <f>C2&amp;" (NÃO ACEITE)"</f>
        <v>Quadro N2-13-REN - Subsídios ao investimento e direitos de superfície_TEE (&lt;2022) (NÃO ACEITE)</v>
      </c>
      <c r="D49" s="966"/>
      <c r="E49" s="966"/>
      <c r="F49" s="966"/>
      <c r="G49" s="450"/>
      <c r="H49" s="450"/>
      <c r="I49" s="452"/>
      <c r="J49" s="452"/>
      <c r="K49" s="451"/>
      <c r="L49" s="452"/>
      <c r="M49" s="447"/>
    </row>
    <row r="51" spans="1:18">
      <c r="C51" s="186" t="s">
        <v>94</v>
      </c>
      <c r="E51" s="217"/>
      <c r="F51" s="217"/>
      <c r="G51" s="218"/>
      <c r="H51" s="218"/>
      <c r="I51" s="182"/>
      <c r="J51" s="182"/>
      <c r="K51" s="219"/>
      <c r="L51" s="182"/>
      <c r="M51" s="182"/>
      <c r="Q51" s="184"/>
      <c r="R51" s="184"/>
    </row>
    <row r="52" spans="1:18">
      <c r="C52" s="175" t="s">
        <v>481</v>
      </c>
      <c r="E52" s="217"/>
      <c r="F52" s="217"/>
      <c r="G52" s="218"/>
      <c r="H52" s="218"/>
      <c r="I52" s="182"/>
      <c r="J52" s="182"/>
      <c r="K52" s="219"/>
      <c r="L52" s="182"/>
      <c r="M52" s="182"/>
      <c r="Q52" s="184"/>
      <c r="R52" s="184"/>
    </row>
    <row r="53" spans="1:18">
      <c r="C53" s="177" t="s">
        <v>0</v>
      </c>
      <c r="E53" s="964"/>
      <c r="F53" s="964"/>
      <c r="L53" s="964"/>
      <c r="M53" s="964"/>
      <c r="Q53" s="184"/>
      <c r="R53" s="184"/>
    </row>
    <row r="54" spans="1:18" ht="12.75" customHeight="1">
      <c r="E54" s="178" t="s">
        <v>95</v>
      </c>
      <c r="F54" s="178" t="s">
        <v>96</v>
      </c>
      <c r="G54" s="965" t="s">
        <v>97</v>
      </c>
      <c r="H54" s="965"/>
      <c r="I54" s="179" t="s">
        <v>98</v>
      </c>
      <c r="J54" s="954" t="s">
        <v>72</v>
      </c>
      <c r="K54" s="180"/>
      <c r="L54" s="178" t="s">
        <v>95</v>
      </c>
      <c r="M54" s="178" t="s">
        <v>96</v>
      </c>
      <c r="Q54" s="184"/>
      <c r="R54" s="184"/>
    </row>
    <row r="55" spans="1:18" s="182" customFormat="1" ht="15" customHeight="1">
      <c r="A55" s="181"/>
      <c r="C55" s="561" t="s">
        <v>460</v>
      </c>
      <c r="D55" s="563"/>
      <c r="E55" s="562" t="s">
        <v>411</v>
      </c>
      <c r="F55" s="562" t="s">
        <v>411</v>
      </c>
      <c r="G55" s="562" t="s">
        <v>99</v>
      </c>
      <c r="H55" s="562" t="s">
        <v>100</v>
      </c>
      <c r="I55" s="562" t="s">
        <v>101</v>
      </c>
      <c r="J55" s="955"/>
      <c r="K55" s="209"/>
      <c r="L55" s="562" t="s">
        <v>412</v>
      </c>
      <c r="M55" s="562" t="s">
        <v>412</v>
      </c>
      <c r="Q55" s="184"/>
      <c r="R55" s="184"/>
    </row>
    <row r="56" spans="1:18">
      <c r="D56" s="183"/>
      <c r="E56" s="217"/>
      <c r="F56" s="217"/>
      <c r="G56" s="220"/>
      <c r="H56" s="220"/>
      <c r="I56" s="182"/>
      <c r="J56" s="182"/>
      <c r="K56" s="219"/>
      <c r="L56" s="182"/>
      <c r="M56" s="182"/>
      <c r="Q56" s="184"/>
      <c r="R56" s="184"/>
    </row>
    <row r="57" spans="1:18">
      <c r="C57" s="186" t="s">
        <v>479</v>
      </c>
      <c r="D57" s="183"/>
      <c r="E57" s="217"/>
      <c r="F57" s="217"/>
      <c r="G57" s="217"/>
      <c r="H57" s="217"/>
      <c r="I57" s="182"/>
      <c r="J57" s="182"/>
      <c r="K57" s="219"/>
      <c r="L57" s="182"/>
      <c r="M57" s="182"/>
      <c r="Q57" s="184"/>
      <c r="R57" s="184"/>
    </row>
    <row r="58" spans="1:18" collapsed="1">
      <c r="C58" s="122" t="s">
        <v>949</v>
      </c>
      <c r="D58" s="183"/>
      <c r="E58" s="213"/>
      <c r="F58" s="213"/>
      <c r="G58" s="213"/>
      <c r="H58" s="213"/>
      <c r="I58" s="213"/>
      <c r="J58" s="213"/>
      <c r="K58" s="212"/>
      <c r="L58" s="213"/>
      <c r="M58" s="213"/>
      <c r="N58" s="213"/>
      <c r="O58" s="184"/>
      <c r="Q58" s="184"/>
      <c r="R58" s="184"/>
    </row>
    <row r="59" spans="1:18">
      <c r="C59" s="122" t="s">
        <v>946</v>
      </c>
      <c r="D59" s="183"/>
      <c r="E59" s="213"/>
      <c r="F59" s="213"/>
      <c r="G59" s="213"/>
      <c r="H59" s="213"/>
      <c r="I59" s="213"/>
      <c r="J59" s="213"/>
      <c r="K59" s="212"/>
      <c r="L59" s="213"/>
      <c r="M59" s="213"/>
      <c r="N59" s="213"/>
      <c r="O59" s="184"/>
      <c r="Q59" s="184"/>
      <c r="R59" s="184"/>
    </row>
    <row r="60" spans="1:18">
      <c r="C60" s="122" t="s">
        <v>952</v>
      </c>
      <c r="D60" s="183"/>
      <c r="E60" s="213"/>
      <c r="F60" s="213"/>
      <c r="G60" s="213"/>
      <c r="H60" s="213"/>
      <c r="I60" s="213"/>
      <c r="J60" s="213"/>
      <c r="K60" s="212"/>
      <c r="L60" s="213"/>
      <c r="M60" s="213"/>
      <c r="N60" s="213"/>
      <c r="O60" s="184"/>
      <c r="Q60" s="184"/>
      <c r="R60" s="184"/>
    </row>
    <row r="61" spans="1:18">
      <c r="C61" s="817" t="s">
        <v>951</v>
      </c>
      <c r="D61" s="183"/>
      <c r="E61" s="213"/>
      <c r="F61" s="213"/>
      <c r="G61" s="213"/>
      <c r="H61" s="213"/>
      <c r="I61" s="213"/>
      <c r="J61" s="213"/>
      <c r="K61" s="212"/>
      <c r="L61" s="213"/>
      <c r="M61" s="213"/>
      <c r="N61" s="213"/>
      <c r="O61" s="184"/>
      <c r="Q61" s="184"/>
      <c r="R61" s="184"/>
    </row>
    <row r="62" spans="1:18">
      <c r="C62" s="817" t="s">
        <v>937</v>
      </c>
      <c r="D62" s="183"/>
      <c r="E62" s="213"/>
      <c r="F62" s="213"/>
      <c r="G62" s="213"/>
      <c r="H62" s="213"/>
      <c r="I62" s="213"/>
      <c r="J62" s="213"/>
      <c r="K62" s="212"/>
      <c r="L62" s="213"/>
      <c r="M62" s="213"/>
      <c r="Q62" s="184"/>
      <c r="R62" s="184"/>
    </row>
    <row r="63" spans="1:18" ht="15" customHeight="1" thickBot="1">
      <c r="C63" s="214" t="s">
        <v>102</v>
      </c>
      <c r="E63" s="215"/>
      <c r="F63" s="215"/>
      <c r="G63" s="215"/>
      <c r="H63" s="215"/>
      <c r="I63" s="215"/>
      <c r="J63" s="215"/>
      <c r="K63" s="221"/>
      <c r="L63" s="215"/>
      <c r="M63" s="215"/>
      <c r="O63" s="184"/>
      <c r="Q63" s="184"/>
      <c r="R63" s="184"/>
    </row>
    <row r="64" spans="1:18" ht="14.4" thickTop="1">
      <c r="E64" s="213"/>
      <c r="F64" s="213"/>
      <c r="G64" s="216"/>
      <c r="H64" s="216"/>
      <c r="I64" s="222"/>
      <c r="J64" s="213"/>
      <c r="K64" s="212"/>
      <c r="L64" s="213"/>
      <c r="M64" s="213"/>
      <c r="O64" s="184"/>
      <c r="Q64" s="184"/>
      <c r="R64" s="184"/>
    </row>
    <row r="65" spans="1:18" collapsed="1">
      <c r="A65" s="92"/>
      <c r="C65" s="186" t="s">
        <v>482</v>
      </c>
      <c r="D65" s="183"/>
      <c r="E65" s="208"/>
      <c r="F65" s="208"/>
      <c r="G65" s="208"/>
      <c r="H65" s="208"/>
      <c r="I65" s="213"/>
      <c r="J65" s="213"/>
      <c r="K65" s="212"/>
      <c r="L65" s="213"/>
      <c r="M65" s="213"/>
      <c r="O65" s="184"/>
      <c r="Q65" s="184"/>
      <c r="R65" s="184"/>
    </row>
    <row r="66" spans="1:18">
      <c r="A66" s="92"/>
      <c r="C66" s="122" t="s">
        <v>86</v>
      </c>
      <c r="E66" s="213"/>
      <c r="F66" s="213"/>
      <c r="G66" s="213"/>
      <c r="H66" s="213"/>
      <c r="I66" s="213"/>
      <c r="J66" s="213"/>
      <c r="K66" s="213"/>
      <c r="L66" s="213"/>
      <c r="M66" s="213"/>
      <c r="Q66" s="184"/>
      <c r="R66" s="184"/>
    </row>
    <row r="67" spans="1:18">
      <c r="A67" s="92"/>
      <c r="C67" s="122" t="s">
        <v>80</v>
      </c>
      <c r="E67" s="213"/>
      <c r="F67" s="213"/>
      <c r="G67" s="213"/>
      <c r="H67" s="213"/>
      <c r="I67" s="213"/>
      <c r="J67" s="213"/>
      <c r="K67" s="212"/>
      <c r="L67" s="213"/>
      <c r="M67" s="213"/>
      <c r="Q67" s="184"/>
      <c r="R67" s="184"/>
    </row>
    <row r="68" spans="1:18">
      <c r="A68" s="92"/>
      <c r="C68" s="817" t="s">
        <v>937</v>
      </c>
      <c r="E68" s="213"/>
      <c r="F68" s="213"/>
      <c r="G68" s="213"/>
      <c r="H68" s="213"/>
      <c r="I68" s="213"/>
      <c r="J68" s="213"/>
      <c r="K68" s="212"/>
      <c r="L68" s="213"/>
      <c r="M68" s="213"/>
      <c r="Q68" s="184"/>
      <c r="R68" s="184"/>
    </row>
    <row r="69" spans="1:18" ht="15" customHeight="1" thickBot="1">
      <c r="A69" s="92"/>
      <c r="C69" s="214" t="s">
        <v>102</v>
      </c>
      <c r="E69" s="215"/>
      <c r="F69" s="215"/>
      <c r="G69" s="215"/>
      <c r="H69" s="215"/>
      <c r="I69" s="215"/>
      <c r="J69" s="215"/>
      <c r="K69" s="221"/>
      <c r="L69" s="215"/>
      <c r="M69" s="215"/>
      <c r="N69" s="184"/>
      <c r="Q69" s="184"/>
      <c r="R69" s="184"/>
    </row>
    <row r="70" spans="1:18" ht="14.4" thickTop="1"/>
  </sheetData>
  <mergeCells count="15">
    <mergeCell ref="G54:H54"/>
    <mergeCell ref="J54:J55"/>
    <mergeCell ref="E30:F30"/>
    <mergeCell ref="L30:M30"/>
    <mergeCell ref="G31:H31"/>
    <mergeCell ref="J31:J32"/>
    <mergeCell ref="C49:F49"/>
    <mergeCell ref="E53:F53"/>
    <mergeCell ref="L53:M53"/>
    <mergeCell ref="C26:F26"/>
    <mergeCell ref="C2:F2"/>
    <mergeCell ref="E7:F7"/>
    <mergeCell ref="L7:M7"/>
    <mergeCell ref="G8:H8"/>
    <mergeCell ref="J8:J9"/>
  </mergeCells>
  <hyperlinks>
    <hyperlink ref="A1" location="Índice!A1" display="Índice!A1" xr:uid="{00000000-0004-0000-0D00-000000000000}"/>
  </hyperlinks>
  <pageMargins left="0.70866141732283472" right="0.70866141732283472" top="0.74803149606299213" bottom="0.74803149606299213" header="0.31496062992125984" footer="0.31496062992125984"/>
  <pageSetup paperSize="9" scale="10" orientation="landscape" r:id="rId1"/>
  <headerFooter>
    <oddFooter>&amp;L29/04/2015&amp;R&amp;F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70"/>
  <sheetViews>
    <sheetView showGridLines="0" topLeftCell="A34" zoomScaleNormal="100" workbookViewId="0">
      <selection activeCell="C87" sqref="C87"/>
    </sheetView>
  </sheetViews>
  <sheetFormatPr defaultColWidth="9.33203125" defaultRowHeight="13.8"/>
  <cols>
    <col min="1" max="1" width="9.5546875" style="174" bestFit="1" customWidth="1"/>
    <col min="2" max="2" width="2.5546875" style="92" customWidth="1"/>
    <col min="3" max="3" width="59.6640625" style="92" customWidth="1"/>
    <col min="4" max="4" width="1.6640625" style="94" customWidth="1"/>
    <col min="5" max="6" width="13.6640625" style="176" customWidth="1"/>
    <col min="7" max="8" width="13.6640625" style="98" customWidth="1"/>
    <col min="9" max="10" width="13.6640625" style="92" customWidth="1"/>
    <col min="11" max="11" width="1.6640625" style="94" customWidth="1"/>
    <col min="12" max="12" width="13.6640625" style="92" bestFit="1" customWidth="1"/>
    <col min="13" max="13" width="15.5546875" style="92" bestFit="1" customWidth="1"/>
    <col min="14" max="14" width="12" style="92" customWidth="1"/>
    <col min="15" max="15" width="12" style="92" bestFit="1" customWidth="1"/>
    <col min="16" max="16384" width="9.33203125" style="92"/>
  </cols>
  <sheetData>
    <row r="1" spans="1:18">
      <c r="A1" s="171">
        <f>+'N2-13-REN-SubInvTEE (&lt;2022)'!A1+1</f>
        <v>14</v>
      </c>
      <c r="B1" s="172"/>
      <c r="C1" s="172"/>
      <c r="D1" s="172"/>
      <c r="E1" s="172"/>
      <c r="F1" s="172"/>
      <c r="G1" s="172"/>
      <c r="H1" s="172"/>
      <c r="I1" s="172"/>
    </row>
    <row r="2" spans="1:18" ht="15.6">
      <c r="A2" s="172"/>
      <c r="C2" s="957" t="str">
        <f>Índice!E23</f>
        <v>Quadro N2-14-REN - Subsídios ao investimento e direitos de superfície_TEE (2022&gt;)</v>
      </c>
      <c r="D2" s="957"/>
      <c r="E2" s="957"/>
      <c r="F2" s="957"/>
      <c r="G2" s="206"/>
      <c r="H2" s="206"/>
      <c r="I2" s="206"/>
    </row>
    <row r="3" spans="1:18">
      <c r="C3" s="615" t="s">
        <v>749</v>
      </c>
      <c r="D3" s="616"/>
      <c r="E3" s="603"/>
      <c r="F3" s="603"/>
    </row>
    <row r="4" spans="1:18">
      <c r="C4" s="602"/>
      <c r="D4" s="602"/>
      <c r="E4" s="603"/>
      <c r="F4" s="603"/>
    </row>
    <row r="5" spans="1:18">
      <c r="C5" s="186" t="s">
        <v>94</v>
      </c>
      <c r="E5" s="217"/>
      <c r="F5" s="217"/>
      <c r="G5" s="218"/>
      <c r="H5" s="218"/>
      <c r="I5" s="182"/>
      <c r="J5" s="182"/>
      <c r="K5" s="219"/>
      <c r="L5" s="182"/>
      <c r="M5" s="182"/>
      <c r="Q5" s="184"/>
      <c r="R5" s="184"/>
    </row>
    <row r="6" spans="1:18">
      <c r="C6" s="175" t="s">
        <v>471</v>
      </c>
      <c r="E6" s="217"/>
      <c r="F6" s="217"/>
      <c r="G6" s="218"/>
      <c r="H6" s="218"/>
      <c r="I6" s="182"/>
      <c r="J6" s="182"/>
      <c r="K6" s="219"/>
      <c r="L6" s="182"/>
      <c r="M6" s="182"/>
      <c r="Q6" s="184"/>
      <c r="R6" s="184"/>
    </row>
    <row r="7" spans="1:18">
      <c r="C7" s="177" t="s">
        <v>0</v>
      </c>
      <c r="E7" s="964"/>
      <c r="F7" s="964"/>
      <c r="L7" s="964"/>
      <c r="M7" s="964"/>
      <c r="Q7" s="184"/>
      <c r="R7" s="184"/>
    </row>
    <row r="8" spans="1:18" ht="12.75" customHeight="1">
      <c r="E8" s="178" t="s">
        <v>95</v>
      </c>
      <c r="F8" s="178" t="s">
        <v>96</v>
      </c>
      <c r="G8" s="965" t="s">
        <v>97</v>
      </c>
      <c r="H8" s="965"/>
      <c r="I8" s="179" t="s">
        <v>98</v>
      </c>
      <c r="J8" s="954" t="s">
        <v>72</v>
      </c>
      <c r="K8" s="180"/>
      <c r="L8" s="178" t="s">
        <v>95</v>
      </c>
      <c r="M8" s="178" t="s">
        <v>96</v>
      </c>
      <c r="Q8" s="184"/>
      <c r="R8" s="184"/>
    </row>
    <row r="9" spans="1:18" s="182" customFormat="1" ht="15" customHeight="1">
      <c r="A9" s="181"/>
      <c r="C9" s="561" t="s">
        <v>458</v>
      </c>
      <c r="D9" s="563"/>
      <c r="E9" s="562" t="s">
        <v>411</v>
      </c>
      <c r="F9" s="562" t="s">
        <v>411</v>
      </c>
      <c r="G9" s="562" t="s">
        <v>99</v>
      </c>
      <c r="H9" s="562" t="s">
        <v>100</v>
      </c>
      <c r="I9" s="562" t="s">
        <v>101</v>
      </c>
      <c r="J9" s="955"/>
      <c r="K9" s="209"/>
      <c r="L9" s="562" t="s">
        <v>412</v>
      </c>
      <c r="M9" s="562" t="s">
        <v>412</v>
      </c>
      <c r="Q9" s="184"/>
      <c r="R9" s="184"/>
    </row>
    <row r="10" spans="1:18">
      <c r="D10" s="183"/>
      <c r="E10" s="217"/>
      <c r="F10" s="217"/>
      <c r="G10" s="220"/>
      <c r="H10" s="220"/>
      <c r="I10" s="182"/>
      <c r="J10" s="182"/>
      <c r="K10" s="219"/>
      <c r="L10" s="182"/>
      <c r="M10" s="182"/>
      <c r="Q10" s="184"/>
      <c r="R10" s="184"/>
    </row>
    <row r="11" spans="1:18">
      <c r="C11" s="816" t="s">
        <v>469</v>
      </c>
      <c r="D11" s="183"/>
      <c r="E11" s="217"/>
      <c r="F11" s="217"/>
      <c r="G11" s="217"/>
      <c r="H11" s="217"/>
      <c r="I11" s="182"/>
      <c r="J11" s="182"/>
      <c r="K11" s="219"/>
      <c r="L11" s="182"/>
      <c r="M11" s="182"/>
      <c r="Q11" s="184"/>
      <c r="R11" s="184"/>
    </row>
    <row r="12" spans="1:18" collapsed="1">
      <c r="C12" s="122" t="s">
        <v>949</v>
      </c>
      <c r="D12" s="183"/>
      <c r="E12" s="213"/>
      <c r="F12" s="213"/>
      <c r="G12" s="213"/>
      <c r="H12" s="213"/>
      <c r="I12" s="213"/>
      <c r="J12" s="213"/>
      <c r="K12" s="212"/>
      <c r="L12" s="213"/>
      <c r="M12" s="213"/>
      <c r="N12" s="213"/>
      <c r="O12" s="184"/>
      <c r="Q12" s="184"/>
      <c r="R12" s="184"/>
    </row>
    <row r="13" spans="1:18">
      <c r="C13" s="122" t="s">
        <v>946</v>
      </c>
      <c r="D13" s="183"/>
      <c r="E13" s="213"/>
      <c r="F13" s="213"/>
      <c r="G13" s="213"/>
      <c r="H13" s="213"/>
      <c r="I13" s="213"/>
      <c r="J13" s="213"/>
      <c r="K13" s="212"/>
      <c r="L13" s="213"/>
      <c r="M13" s="213"/>
      <c r="N13" s="213"/>
      <c r="O13" s="184"/>
      <c r="Q13" s="184"/>
      <c r="R13" s="184"/>
    </row>
    <row r="14" spans="1:18">
      <c r="C14" s="122" t="s">
        <v>952</v>
      </c>
      <c r="D14" s="183"/>
      <c r="E14" s="213"/>
      <c r="F14" s="213"/>
      <c r="G14" s="213"/>
      <c r="H14" s="213"/>
      <c r="I14" s="213"/>
      <c r="J14" s="213"/>
      <c r="K14" s="212"/>
      <c r="L14" s="213"/>
      <c r="M14" s="213"/>
      <c r="N14" s="213"/>
      <c r="O14" s="184"/>
      <c r="Q14" s="184"/>
      <c r="R14" s="184"/>
    </row>
    <row r="15" spans="1:18">
      <c r="C15" s="817" t="s">
        <v>951</v>
      </c>
      <c r="D15" s="183"/>
      <c r="E15" s="213"/>
      <c r="F15" s="213"/>
      <c r="G15" s="213"/>
      <c r="H15" s="213"/>
      <c r="I15" s="213"/>
      <c r="J15" s="213"/>
      <c r="K15" s="212"/>
      <c r="L15" s="213"/>
      <c r="M15" s="213"/>
      <c r="N15" s="213"/>
      <c r="O15" s="184"/>
      <c r="Q15" s="184"/>
      <c r="R15" s="184"/>
    </row>
    <row r="16" spans="1:18">
      <c r="C16" s="817" t="s">
        <v>937</v>
      </c>
      <c r="D16" s="183"/>
      <c r="E16" s="213"/>
      <c r="F16" s="213"/>
      <c r="G16" s="213"/>
      <c r="H16" s="213"/>
      <c r="I16" s="213"/>
      <c r="J16" s="213"/>
      <c r="K16" s="212"/>
      <c r="L16" s="213"/>
      <c r="M16" s="213"/>
      <c r="Q16" s="184"/>
      <c r="R16" s="184"/>
    </row>
    <row r="17" spans="1:18" ht="15" customHeight="1" thickBot="1">
      <c r="C17" s="846" t="s">
        <v>102</v>
      </c>
      <c r="E17" s="215"/>
      <c r="F17" s="215"/>
      <c r="G17" s="215"/>
      <c r="H17" s="215"/>
      <c r="I17" s="215"/>
      <c r="J17" s="215"/>
      <c r="K17" s="221"/>
      <c r="L17" s="215"/>
      <c r="M17" s="215"/>
      <c r="O17" s="184"/>
      <c r="Q17" s="184"/>
      <c r="R17" s="184"/>
    </row>
    <row r="18" spans="1:18" ht="14.4" thickTop="1">
      <c r="C18" s="814"/>
      <c r="E18" s="213"/>
      <c r="F18" s="213"/>
      <c r="G18" s="216"/>
      <c r="H18" s="216"/>
      <c r="I18" s="222"/>
      <c r="J18" s="213"/>
      <c r="K18" s="212"/>
      <c r="L18" s="213"/>
      <c r="M18" s="213"/>
      <c r="O18" s="184"/>
      <c r="Q18" s="184"/>
      <c r="R18" s="184"/>
    </row>
    <row r="19" spans="1:18" collapsed="1">
      <c r="A19" s="92"/>
      <c r="C19" s="816" t="s">
        <v>472</v>
      </c>
      <c r="D19" s="183"/>
      <c r="E19" s="208"/>
      <c r="F19" s="208"/>
      <c r="G19" s="208"/>
      <c r="H19" s="208"/>
      <c r="I19" s="213"/>
      <c r="J19" s="213"/>
      <c r="K19" s="212"/>
      <c r="L19" s="213"/>
      <c r="M19" s="213"/>
      <c r="O19" s="184"/>
      <c r="Q19" s="184"/>
      <c r="R19" s="184"/>
    </row>
    <row r="20" spans="1:18">
      <c r="A20" s="92"/>
      <c r="C20" s="817" t="s">
        <v>86</v>
      </c>
      <c r="E20" s="213"/>
      <c r="F20" s="213"/>
      <c r="G20" s="213"/>
      <c r="H20" s="213"/>
      <c r="I20" s="213"/>
      <c r="J20" s="213"/>
      <c r="K20" s="213"/>
      <c r="L20" s="213"/>
      <c r="M20" s="213"/>
      <c r="Q20" s="184"/>
      <c r="R20" s="184"/>
    </row>
    <row r="21" spans="1:18">
      <c r="A21" s="92"/>
      <c r="C21" s="817" t="s">
        <v>80</v>
      </c>
      <c r="E21" s="213"/>
      <c r="F21" s="213"/>
      <c r="G21" s="213"/>
      <c r="H21" s="213"/>
      <c r="I21" s="213"/>
      <c r="J21" s="213"/>
      <c r="K21" s="212"/>
      <c r="L21" s="213"/>
      <c r="M21" s="213"/>
      <c r="Q21" s="184"/>
      <c r="R21" s="184"/>
    </row>
    <row r="22" spans="1:18">
      <c r="A22" s="92"/>
      <c r="C22" s="817" t="s">
        <v>937</v>
      </c>
      <c r="E22" s="213"/>
      <c r="F22" s="213"/>
      <c r="G22" s="213"/>
      <c r="H22" s="213"/>
      <c r="I22" s="213"/>
      <c r="J22" s="213"/>
      <c r="K22" s="212"/>
      <c r="L22" s="213"/>
      <c r="M22" s="213"/>
      <c r="Q22" s="184"/>
      <c r="R22" s="184"/>
    </row>
    <row r="23" spans="1:18" ht="15" customHeight="1" thickBot="1">
      <c r="A23" s="92"/>
      <c r="C23" s="846" t="s">
        <v>102</v>
      </c>
      <c r="E23" s="215"/>
      <c r="F23" s="215"/>
      <c r="G23" s="215"/>
      <c r="H23" s="215"/>
      <c r="I23" s="215"/>
      <c r="J23" s="215"/>
      <c r="K23" s="221"/>
      <c r="L23" s="215"/>
      <c r="M23" s="215"/>
      <c r="N23" s="184"/>
      <c r="Q23" s="184"/>
      <c r="R23" s="184"/>
    </row>
    <row r="24" spans="1:18" ht="14.4" thickTop="1">
      <c r="M24" s="184"/>
    </row>
    <row r="25" spans="1:18">
      <c r="M25" s="184"/>
    </row>
    <row r="26" spans="1:18" ht="15.6">
      <c r="C26" s="966" t="str">
        <f>C2&amp;" (ACEITE)"</f>
        <v>Quadro N2-14-REN - Subsídios ao investimento e direitos de superfície_TEE (2022&gt;) (ACEITE)</v>
      </c>
      <c r="D26" s="966"/>
      <c r="E26" s="966"/>
      <c r="F26" s="966"/>
      <c r="G26" s="450"/>
      <c r="H26" s="450"/>
      <c r="I26" s="452"/>
      <c r="J26" s="452"/>
      <c r="K26" s="451"/>
      <c r="L26" s="452"/>
      <c r="M26" s="447"/>
    </row>
    <row r="28" spans="1:18">
      <c r="C28" s="186" t="s">
        <v>94</v>
      </c>
      <c r="E28" s="217"/>
      <c r="F28" s="217"/>
      <c r="G28" s="218"/>
      <c r="H28" s="218"/>
      <c r="I28" s="182"/>
      <c r="J28" s="182"/>
      <c r="K28" s="219"/>
      <c r="L28" s="182"/>
      <c r="M28" s="182"/>
      <c r="Q28" s="184"/>
      <c r="R28" s="184"/>
    </row>
    <row r="29" spans="1:18">
      <c r="C29" s="175" t="s">
        <v>476</v>
      </c>
      <c r="E29" s="217"/>
      <c r="F29" s="217"/>
      <c r="G29" s="218"/>
      <c r="H29" s="218"/>
      <c r="I29" s="182"/>
      <c r="J29" s="182"/>
      <c r="K29" s="219"/>
      <c r="L29" s="182"/>
      <c r="M29" s="182"/>
      <c r="Q29" s="184"/>
      <c r="R29" s="184"/>
    </row>
    <row r="30" spans="1:18">
      <c r="C30" s="177" t="s">
        <v>0</v>
      </c>
      <c r="E30" s="964"/>
      <c r="F30" s="964"/>
      <c r="L30" s="964"/>
      <c r="M30" s="964"/>
      <c r="Q30" s="184"/>
      <c r="R30" s="184"/>
    </row>
    <row r="31" spans="1:18" ht="12.75" customHeight="1">
      <c r="E31" s="178" t="s">
        <v>95</v>
      </c>
      <c r="F31" s="178" t="s">
        <v>96</v>
      </c>
      <c r="G31" s="965" t="s">
        <v>97</v>
      </c>
      <c r="H31" s="965"/>
      <c r="I31" s="179" t="s">
        <v>98</v>
      </c>
      <c r="J31" s="954" t="s">
        <v>72</v>
      </c>
      <c r="K31" s="180"/>
      <c r="L31" s="178" t="s">
        <v>95</v>
      </c>
      <c r="M31" s="178" t="s">
        <v>96</v>
      </c>
      <c r="Q31" s="184"/>
      <c r="R31" s="184"/>
    </row>
    <row r="32" spans="1:18" s="182" customFormat="1" ht="15" customHeight="1">
      <c r="A32" s="181"/>
      <c r="C32" s="561" t="s">
        <v>465</v>
      </c>
      <c r="D32" s="563"/>
      <c r="E32" s="562" t="s">
        <v>411</v>
      </c>
      <c r="F32" s="562" t="s">
        <v>411</v>
      </c>
      <c r="G32" s="562" t="s">
        <v>99</v>
      </c>
      <c r="H32" s="562" t="s">
        <v>100</v>
      </c>
      <c r="I32" s="562" t="s">
        <v>101</v>
      </c>
      <c r="J32" s="955"/>
      <c r="K32" s="209"/>
      <c r="L32" s="562" t="s">
        <v>412</v>
      </c>
      <c r="M32" s="562" t="s">
        <v>412</v>
      </c>
      <c r="Q32" s="184"/>
      <c r="R32" s="184"/>
    </row>
    <row r="33" spans="1:18">
      <c r="D33" s="183"/>
      <c r="E33" s="217"/>
      <c r="F33" s="217"/>
      <c r="G33" s="220"/>
      <c r="H33" s="220"/>
      <c r="I33" s="182"/>
      <c r="J33" s="182"/>
      <c r="K33" s="219"/>
      <c r="L33" s="182"/>
      <c r="M33" s="182"/>
      <c r="Q33" s="184"/>
      <c r="R33" s="184"/>
    </row>
    <row r="34" spans="1:18">
      <c r="C34" s="186" t="s">
        <v>474</v>
      </c>
      <c r="D34" s="183"/>
      <c r="E34" s="217"/>
      <c r="F34" s="217"/>
      <c r="G34" s="217"/>
      <c r="H34" s="217"/>
      <c r="I34" s="182"/>
      <c r="J34" s="182"/>
      <c r="K34" s="219"/>
      <c r="L34" s="182"/>
      <c r="M34" s="182"/>
      <c r="Q34" s="184"/>
      <c r="R34" s="184"/>
    </row>
    <row r="35" spans="1:18" collapsed="1">
      <c r="C35" s="122" t="s">
        <v>949</v>
      </c>
      <c r="D35" s="183"/>
      <c r="E35" s="213"/>
      <c r="F35" s="213"/>
      <c r="G35" s="213"/>
      <c r="H35" s="213"/>
      <c r="I35" s="213"/>
      <c r="J35" s="213"/>
      <c r="K35" s="212"/>
      <c r="L35" s="213"/>
      <c r="M35" s="213"/>
      <c r="N35" s="213"/>
      <c r="O35" s="184"/>
      <c r="Q35" s="184"/>
      <c r="R35" s="184"/>
    </row>
    <row r="36" spans="1:18">
      <c r="C36" s="122" t="s">
        <v>946</v>
      </c>
      <c r="D36" s="183"/>
      <c r="E36" s="213"/>
      <c r="F36" s="213"/>
      <c r="G36" s="213"/>
      <c r="H36" s="213"/>
      <c r="I36" s="213"/>
      <c r="J36" s="213"/>
      <c r="K36" s="212"/>
      <c r="L36" s="213"/>
      <c r="M36" s="213"/>
      <c r="N36" s="213"/>
      <c r="O36" s="184"/>
      <c r="Q36" s="184"/>
      <c r="R36" s="184"/>
    </row>
    <row r="37" spans="1:18">
      <c r="C37" s="122" t="s">
        <v>952</v>
      </c>
      <c r="D37" s="183"/>
      <c r="E37" s="213"/>
      <c r="F37" s="213"/>
      <c r="G37" s="213"/>
      <c r="H37" s="213"/>
      <c r="I37" s="213"/>
      <c r="J37" s="213"/>
      <c r="K37" s="212"/>
      <c r="L37" s="213"/>
      <c r="M37" s="213"/>
      <c r="N37" s="213"/>
      <c r="O37" s="184"/>
      <c r="Q37" s="184"/>
      <c r="R37" s="184"/>
    </row>
    <row r="38" spans="1:18">
      <c r="C38" s="817" t="s">
        <v>951</v>
      </c>
      <c r="D38" s="183"/>
      <c r="E38" s="213"/>
      <c r="F38" s="213"/>
      <c r="G38" s="213"/>
      <c r="H38" s="213"/>
      <c r="I38" s="213"/>
      <c r="J38" s="213"/>
      <c r="K38" s="212"/>
      <c r="L38" s="213"/>
      <c r="M38" s="213"/>
      <c r="N38" s="213"/>
      <c r="O38" s="184"/>
      <c r="Q38" s="184"/>
      <c r="R38" s="184"/>
    </row>
    <row r="39" spans="1:18">
      <c r="C39" s="817" t="s">
        <v>937</v>
      </c>
      <c r="D39" s="183"/>
      <c r="E39" s="213"/>
      <c r="F39" s="213"/>
      <c r="G39" s="213"/>
      <c r="H39" s="213"/>
      <c r="I39" s="213"/>
      <c r="J39" s="213"/>
      <c r="K39" s="212"/>
      <c r="L39" s="213"/>
      <c r="M39" s="213"/>
      <c r="Q39" s="184"/>
      <c r="R39" s="184"/>
    </row>
    <row r="40" spans="1:18" ht="15" customHeight="1" thickBot="1">
      <c r="C40" s="214" t="s">
        <v>102</v>
      </c>
      <c r="E40" s="215"/>
      <c r="F40" s="215"/>
      <c r="G40" s="215"/>
      <c r="H40" s="215"/>
      <c r="I40" s="215"/>
      <c r="J40" s="215"/>
      <c r="K40" s="221"/>
      <c r="L40" s="215"/>
      <c r="M40" s="215"/>
      <c r="O40" s="184"/>
      <c r="Q40" s="184"/>
      <c r="R40" s="184"/>
    </row>
    <row r="41" spans="1:18" ht="14.4" thickTop="1">
      <c r="E41" s="213"/>
      <c r="F41" s="213"/>
      <c r="G41" s="216"/>
      <c r="H41" s="216"/>
      <c r="I41" s="222"/>
      <c r="J41" s="213"/>
      <c r="K41" s="212"/>
      <c r="L41" s="213"/>
      <c r="M41" s="213"/>
      <c r="O41" s="184"/>
      <c r="Q41" s="184"/>
      <c r="R41" s="184"/>
    </row>
    <row r="42" spans="1:18" collapsed="1">
      <c r="A42" s="92"/>
      <c r="C42" s="186" t="s">
        <v>477</v>
      </c>
      <c r="D42" s="183"/>
      <c r="E42" s="208"/>
      <c r="F42" s="208"/>
      <c r="G42" s="208"/>
      <c r="H42" s="208"/>
      <c r="I42" s="213"/>
      <c r="J42" s="213"/>
      <c r="K42" s="212"/>
      <c r="L42" s="213"/>
      <c r="M42" s="213"/>
      <c r="O42" s="184"/>
      <c r="Q42" s="184"/>
      <c r="R42" s="184"/>
    </row>
    <row r="43" spans="1:18">
      <c r="A43" s="92"/>
      <c r="C43" s="122" t="s">
        <v>86</v>
      </c>
      <c r="E43" s="213"/>
      <c r="F43" s="213"/>
      <c r="G43" s="213"/>
      <c r="H43" s="213"/>
      <c r="I43" s="213"/>
      <c r="J43" s="213"/>
      <c r="K43" s="213"/>
      <c r="L43" s="213"/>
      <c r="M43" s="213"/>
      <c r="Q43" s="184"/>
      <c r="R43" s="184"/>
    </row>
    <row r="44" spans="1:18">
      <c r="A44" s="92"/>
      <c r="C44" s="122" t="s">
        <v>80</v>
      </c>
      <c r="E44" s="213"/>
      <c r="F44" s="213"/>
      <c r="G44" s="213"/>
      <c r="H44" s="213"/>
      <c r="I44" s="213"/>
      <c r="J44" s="213"/>
      <c r="K44" s="212"/>
      <c r="L44" s="213"/>
      <c r="M44" s="213"/>
      <c r="Q44" s="184"/>
      <c r="R44" s="184"/>
    </row>
    <row r="45" spans="1:18">
      <c r="A45" s="92"/>
      <c r="C45" s="817" t="s">
        <v>937</v>
      </c>
      <c r="E45" s="213"/>
      <c r="F45" s="213"/>
      <c r="G45" s="213"/>
      <c r="H45" s="213"/>
      <c r="I45" s="213"/>
      <c r="J45" s="213"/>
      <c r="K45" s="212"/>
      <c r="L45" s="213"/>
      <c r="M45" s="213"/>
      <c r="Q45" s="184"/>
      <c r="R45" s="184"/>
    </row>
    <row r="46" spans="1:18" ht="15" customHeight="1" thickBot="1">
      <c r="A46" s="92"/>
      <c r="C46" s="214" t="s">
        <v>102</v>
      </c>
      <c r="E46" s="215"/>
      <c r="F46" s="215"/>
      <c r="G46" s="215"/>
      <c r="H46" s="215"/>
      <c r="I46" s="215"/>
      <c r="J46" s="215"/>
      <c r="K46" s="221"/>
      <c r="L46" s="215"/>
      <c r="M46" s="215"/>
      <c r="N46" s="184"/>
      <c r="Q46" s="184"/>
      <c r="R46" s="184"/>
    </row>
    <row r="47" spans="1:18" ht="14.4" thickTop="1">
      <c r="A47" s="92"/>
      <c r="G47" s="176"/>
      <c r="H47" s="176"/>
      <c r="I47" s="176"/>
      <c r="J47" s="176"/>
      <c r="K47" s="176"/>
      <c r="L47" s="176"/>
      <c r="M47" s="217"/>
    </row>
    <row r="48" spans="1:18">
      <c r="M48" s="184"/>
    </row>
    <row r="49" spans="1:18" ht="15.6">
      <c r="C49" s="966" t="str">
        <f>C2&amp;" (NÃO ACEITE)"</f>
        <v>Quadro N2-14-REN - Subsídios ao investimento e direitos de superfície_TEE (2022&gt;) (NÃO ACEITE)</v>
      </c>
      <c r="D49" s="966"/>
      <c r="E49" s="966"/>
      <c r="F49" s="966"/>
      <c r="G49" s="450"/>
      <c r="H49" s="450"/>
      <c r="I49" s="452"/>
      <c r="J49" s="452"/>
      <c r="K49" s="451"/>
      <c r="L49" s="452"/>
      <c r="M49" s="447"/>
    </row>
    <row r="51" spans="1:18">
      <c r="C51" s="186" t="s">
        <v>94</v>
      </c>
      <c r="E51" s="217"/>
      <c r="F51" s="217"/>
      <c r="G51" s="218"/>
      <c r="H51" s="218"/>
      <c r="I51" s="182"/>
      <c r="J51" s="182"/>
      <c r="K51" s="219"/>
      <c r="L51" s="182"/>
      <c r="M51" s="182"/>
      <c r="Q51" s="184"/>
      <c r="R51" s="184"/>
    </row>
    <row r="52" spans="1:18">
      <c r="C52" s="175" t="s">
        <v>481</v>
      </c>
      <c r="E52" s="217"/>
      <c r="F52" s="217"/>
      <c r="G52" s="218"/>
      <c r="H52" s="218"/>
      <c r="I52" s="182"/>
      <c r="J52" s="182"/>
      <c r="K52" s="219"/>
      <c r="L52" s="182"/>
      <c r="M52" s="182"/>
      <c r="Q52" s="184"/>
      <c r="R52" s="184"/>
    </row>
    <row r="53" spans="1:18">
      <c r="C53" s="177" t="s">
        <v>0</v>
      </c>
      <c r="E53" s="964"/>
      <c r="F53" s="964"/>
      <c r="L53" s="964"/>
      <c r="M53" s="964"/>
      <c r="Q53" s="184"/>
      <c r="R53" s="184"/>
    </row>
    <row r="54" spans="1:18" ht="12.75" customHeight="1">
      <c r="E54" s="178" t="s">
        <v>95</v>
      </c>
      <c r="F54" s="178" t="s">
        <v>96</v>
      </c>
      <c r="G54" s="965" t="s">
        <v>97</v>
      </c>
      <c r="H54" s="965"/>
      <c r="I54" s="179" t="s">
        <v>98</v>
      </c>
      <c r="J54" s="954" t="s">
        <v>72</v>
      </c>
      <c r="K54" s="180"/>
      <c r="L54" s="178" t="s">
        <v>95</v>
      </c>
      <c r="M54" s="178" t="s">
        <v>96</v>
      </c>
      <c r="Q54" s="184"/>
      <c r="R54" s="184"/>
    </row>
    <row r="55" spans="1:18" s="182" customFormat="1" ht="15" customHeight="1">
      <c r="A55" s="181"/>
      <c r="C55" s="561" t="s">
        <v>460</v>
      </c>
      <c r="D55" s="563"/>
      <c r="E55" s="562" t="s">
        <v>411</v>
      </c>
      <c r="F55" s="562" t="s">
        <v>411</v>
      </c>
      <c r="G55" s="562" t="s">
        <v>99</v>
      </c>
      <c r="H55" s="562" t="s">
        <v>100</v>
      </c>
      <c r="I55" s="562" t="s">
        <v>101</v>
      </c>
      <c r="J55" s="955"/>
      <c r="K55" s="209"/>
      <c r="L55" s="562" t="s">
        <v>412</v>
      </c>
      <c r="M55" s="562" t="s">
        <v>412</v>
      </c>
      <c r="Q55" s="184"/>
      <c r="R55" s="184"/>
    </row>
    <row r="56" spans="1:18">
      <c r="D56" s="183"/>
      <c r="E56" s="217"/>
      <c r="F56" s="217"/>
      <c r="G56" s="220"/>
      <c r="H56" s="220"/>
      <c r="I56" s="182"/>
      <c r="J56" s="182"/>
      <c r="K56" s="219"/>
      <c r="L56" s="182"/>
      <c r="M56" s="182"/>
      <c r="Q56" s="184"/>
      <c r="R56" s="184"/>
    </row>
    <row r="57" spans="1:18">
      <c r="C57" s="186" t="s">
        <v>479</v>
      </c>
      <c r="D57" s="183"/>
      <c r="E57" s="217"/>
      <c r="F57" s="217"/>
      <c r="G57" s="217"/>
      <c r="H57" s="217"/>
      <c r="I57" s="182"/>
      <c r="J57" s="182"/>
      <c r="K57" s="219"/>
      <c r="L57" s="182"/>
      <c r="M57" s="182"/>
      <c r="Q57" s="184"/>
      <c r="R57" s="184"/>
    </row>
    <row r="58" spans="1:18" collapsed="1">
      <c r="C58" s="122" t="s">
        <v>949</v>
      </c>
      <c r="D58" s="183"/>
      <c r="E58" s="213"/>
      <c r="F58" s="213"/>
      <c r="G58" s="213"/>
      <c r="H58" s="213"/>
      <c r="I58" s="213"/>
      <c r="J58" s="213"/>
      <c r="K58" s="212"/>
      <c r="L58" s="213"/>
      <c r="M58" s="213"/>
      <c r="N58" s="213"/>
      <c r="O58" s="184"/>
      <c r="Q58" s="184"/>
      <c r="R58" s="184"/>
    </row>
    <row r="59" spans="1:18">
      <c r="C59" s="122" t="s">
        <v>946</v>
      </c>
      <c r="D59" s="183"/>
      <c r="E59" s="213"/>
      <c r="F59" s="213"/>
      <c r="G59" s="213"/>
      <c r="H59" s="213"/>
      <c r="I59" s="213"/>
      <c r="J59" s="213"/>
      <c r="K59" s="212"/>
      <c r="L59" s="213"/>
      <c r="M59" s="213"/>
      <c r="N59" s="213"/>
      <c r="O59" s="184"/>
      <c r="Q59" s="184"/>
      <c r="R59" s="184"/>
    </row>
    <row r="60" spans="1:18">
      <c r="C60" s="122" t="s">
        <v>952</v>
      </c>
      <c r="D60" s="183"/>
      <c r="E60" s="213"/>
      <c r="F60" s="213"/>
      <c r="G60" s="213"/>
      <c r="H60" s="213"/>
      <c r="I60" s="213"/>
      <c r="J60" s="213"/>
      <c r="K60" s="212"/>
      <c r="L60" s="213"/>
      <c r="M60" s="213"/>
      <c r="N60" s="213"/>
      <c r="O60" s="184"/>
      <c r="Q60" s="184"/>
      <c r="R60" s="184"/>
    </row>
    <row r="61" spans="1:18">
      <c r="C61" s="817" t="s">
        <v>951</v>
      </c>
      <c r="D61" s="183"/>
      <c r="E61" s="213"/>
      <c r="F61" s="213"/>
      <c r="G61" s="213"/>
      <c r="H61" s="213"/>
      <c r="I61" s="213"/>
      <c r="J61" s="213"/>
      <c r="K61" s="212"/>
      <c r="L61" s="213"/>
      <c r="M61" s="213"/>
      <c r="N61" s="213"/>
      <c r="O61" s="184"/>
      <c r="Q61" s="184"/>
      <c r="R61" s="184"/>
    </row>
    <row r="62" spans="1:18">
      <c r="C62" s="817" t="s">
        <v>937</v>
      </c>
      <c r="D62" s="183"/>
      <c r="E62" s="213"/>
      <c r="F62" s="213"/>
      <c r="G62" s="213"/>
      <c r="H62" s="213"/>
      <c r="I62" s="213"/>
      <c r="J62" s="213"/>
      <c r="K62" s="212"/>
      <c r="L62" s="213"/>
      <c r="M62" s="213"/>
      <c r="Q62" s="184"/>
      <c r="R62" s="184"/>
    </row>
    <row r="63" spans="1:18" ht="15" customHeight="1" thickBot="1">
      <c r="C63" s="214" t="s">
        <v>102</v>
      </c>
      <c r="E63" s="215"/>
      <c r="F63" s="215"/>
      <c r="G63" s="215"/>
      <c r="H63" s="215"/>
      <c r="I63" s="215"/>
      <c r="J63" s="215"/>
      <c r="K63" s="221"/>
      <c r="L63" s="215"/>
      <c r="M63" s="215"/>
      <c r="O63" s="184"/>
      <c r="Q63" s="184"/>
      <c r="R63" s="184"/>
    </row>
    <row r="64" spans="1:18" ht="14.4" thickTop="1">
      <c r="E64" s="213"/>
      <c r="F64" s="213"/>
      <c r="G64" s="216"/>
      <c r="H64" s="216"/>
      <c r="I64" s="222"/>
      <c r="J64" s="213"/>
      <c r="K64" s="212"/>
      <c r="L64" s="213"/>
      <c r="M64" s="213"/>
      <c r="O64" s="184"/>
      <c r="Q64" s="184"/>
      <c r="R64" s="184"/>
    </row>
    <row r="65" spans="1:18" collapsed="1">
      <c r="A65" s="92"/>
      <c r="C65" s="186" t="s">
        <v>482</v>
      </c>
      <c r="D65" s="183"/>
      <c r="E65" s="208"/>
      <c r="F65" s="208"/>
      <c r="G65" s="208"/>
      <c r="H65" s="208"/>
      <c r="I65" s="213"/>
      <c r="J65" s="213"/>
      <c r="K65" s="212"/>
      <c r="L65" s="213"/>
      <c r="M65" s="213"/>
      <c r="O65" s="184"/>
      <c r="Q65" s="184"/>
      <c r="R65" s="184"/>
    </row>
    <row r="66" spans="1:18">
      <c r="A66" s="92"/>
      <c r="C66" s="122" t="s">
        <v>86</v>
      </c>
      <c r="E66" s="213"/>
      <c r="F66" s="213"/>
      <c r="G66" s="213"/>
      <c r="H66" s="213"/>
      <c r="I66" s="213"/>
      <c r="J66" s="213"/>
      <c r="K66" s="213"/>
      <c r="L66" s="213"/>
      <c r="M66" s="213"/>
      <c r="Q66" s="184"/>
      <c r="R66" s="184"/>
    </row>
    <row r="67" spans="1:18">
      <c r="A67" s="92"/>
      <c r="C67" s="122" t="s">
        <v>80</v>
      </c>
      <c r="E67" s="213"/>
      <c r="F67" s="213"/>
      <c r="G67" s="213"/>
      <c r="H67" s="213"/>
      <c r="I67" s="213"/>
      <c r="J67" s="213"/>
      <c r="K67" s="212"/>
      <c r="L67" s="213"/>
      <c r="M67" s="213"/>
      <c r="Q67" s="184"/>
      <c r="R67" s="184"/>
    </row>
    <row r="68" spans="1:18">
      <c r="A68" s="92"/>
      <c r="C68" s="817" t="s">
        <v>937</v>
      </c>
      <c r="E68" s="213"/>
      <c r="F68" s="213"/>
      <c r="G68" s="213"/>
      <c r="H68" s="213"/>
      <c r="I68" s="213"/>
      <c r="J68" s="213"/>
      <c r="K68" s="212"/>
      <c r="L68" s="213"/>
      <c r="M68" s="213"/>
      <c r="Q68" s="184"/>
      <c r="R68" s="184"/>
    </row>
    <row r="69" spans="1:18" ht="15" customHeight="1" thickBot="1">
      <c r="A69" s="92"/>
      <c r="C69" s="214" t="s">
        <v>102</v>
      </c>
      <c r="E69" s="215"/>
      <c r="F69" s="215"/>
      <c r="G69" s="215"/>
      <c r="H69" s="215"/>
      <c r="I69" s="215"/>
      <c r="J69" s="215"/>
      <c r="K69" s="221"/>
      <c r="L69" s="215"/>
      <c r="M69" s="215"/>
      <c r="N69" s="184"/>
      <c r="Q69" s="184"/>
      <c r="R69" s="184"/>
    </row>
    <row r="70" spans="1:18" ht="14.4" thickTop="1"/>
  </sheetData>
  <mergeCells count="15">
    <mergeCell ref="G54:H54"/>
    <mergeCell ref="J54:J55"/>
    <mergeCell ref="E30:F30"/>
    <mergeCell ref="L30:M30"/>
    <mergeCell ref="G31:H31"/>
    <mergeCell ref="J31:J32"/>
    <mergeCell ref="C49:F49"/>
    <mergeCell ref="E53:F53"/>
    <mergeCell ref="L53:M53"/>
    <mergeCell ref="C26:F26"/>
    <mergeCell ref="C2:F2"/>
    <mergeCell ref="E7:F7"/>
    <mergeCell ref="L7:M7"/>
    <mergeCell ref="G8:H8"/>
    <mergeCell ref="J8:J9"/>
  </mergeCells>
  <hyperlinks>
    <hyperlink ref="A1" location="Índice!A1" display="Índice!A1" xr:uid="{00000000-0004-0000-0E00-000000000000}"/>
  </hyperlinks>
  <pageMargins left="0.70866141732283472" right="0.70866141732283472" top="0.74803149606299213" bottom="0.74803149606299213" header="0.31496062992125984" footer="0.31496062992125984"/>
  <pageSetup paperSize="9" scale="10" orientation="landscape" r:id="rId1"/>
  <headerFooter>
    <oddFooter>&amp;L29/04/2015&amp;R&amp;F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61"/>
  <sheetViews>
    <sheetView showGridLines="0" topLeftCell="A46" zoomScaleNormal="100" zoomScaleSheetLayoutView="55" workbookViewId="0">
      <selection activeCell="C2" sqref="C2:O2"/>
    </sheetView>
  </sheetViews>
  <sheetFormatPr defaultColWidth="9.33203125" defaultRowHeight="14.4"/>
  <cols>
    <col min="1" max="1" width="9.33203125" style="565"/>
    <col min="2" max="2" width="4.33203125" style="565" customWidth="1"/>
    <col min="3" max="3" width="42" style="292" customWidth="1"/>
    <col min="4" max="6" width="15.6640625" style="292" customWidth="1"/>
    <col min="7" max="7" width="16.33203125" style="565" bestFit="1" customWidth="1"/>
    <col min="8" max="8" width="18.44140625" style="565" customWidth="1"/>
    <col min="9" max="9" width="17" style="565" customWidth="1"/>
    <col min="10" max="10" width="16.5546875" style="565" customWidth="1"/>
    <col min="11" max="11" width="19.44140625" style="565" customWidth="1"/>
    <col min="12" max="12" width="18.33203125" style="565" customWidth="1"/>
    <col min="13" max="13" width="18.6640625" style="565" customWidth="1"/>
    <col min="14" max="14" width="16" style="565" customWidth="1"/>
    <col min="15" max="16384" width="9.33203125" style="565"/>
  </cols>
  <sheetData>
    <row r="1" spans="1:15">
      <c r="A1" s="171">
        <f>+'N2-14-REN-SubInvTEE (2022&gt;)'!A1+1</f>
        <v>15</v>
      </c>
    </row>
    <row r="2" spans="1:15" ht="24" customHeight="1">
      <c r="C2" s="934" t="str">
        <f>Índice!E24</f>
        <v>Quadro N2-15-REN - Quadro Base Ativos TEE</v>
      </c>
      <c r="D2" s="934"/>
      <c r="E2" s="934"/>
      <c r="F2" s="934"/>
      <c r="G2" s="934"/>
      <c r="H2" s="934"/>
      <c r="I2" s="934"/>
      <c r="J2" s="934"/>
      <c r="K2" s="934"/>
      <c r="L2" s="934"/>
      <c r="M2" s="934"/>
      <c r="N2" s="934"/>
      <c r="O2" s="934"/>
    </row>
    <row r="3" spans="1:15" ht="15.6">
      <c r="A3" s="566"/>
      <c r="C3" s="595"/>
    </row>
    <row r="4" spans="1:15" s="568" customFormat="1" ht="15.6">
      <c r="A4" s="567"/>
      <c r="C4" s="596"/>
      <c r="D4" s="11"/>
      <c r="E4" s="11"/>
      <c r="F4" s="11"/>
      <c r="G4" s="560"/>
      <c r="H4" s="560"/>
      <c r="I4" s="560"/>
      <c r="J4" s="560"/>
      <c r="K4" s="560"/>
      <c r="L4" s="560"/>
      <c r="M4" s="560"/>
      <c r="N4" s="560"/>
      <c r="O4" s="560"/>
    </row>
    <row r="5" spans="1:15" s="568" customFormat="1" ht="15.6">
      <c r="A5" s="567"/>
      <c r="C5" s="11"/>
      <c r="D5" s="11"/>
      <c r="E5" s="426" t="s">
        <v>647</v>
      </c>
      <c r="F5"/>
      <c r="G5" s="560"/>
      <c r="H5" s="560"/>
      <c r="I5" s="560"/>
      <c r="J5" s="560"/>
      <c r="K5" s="560"/>
      <c r="L5" s="560"/>
      <c r="M5" s="560"/>
      <c r="N5" s="560"/>
      <c r="O5" s="560"/>
    </row>
    <row r="6" spans="1:15">
      <c r="A6" s="566"/>
      <c r="D6" s="562" t="s">
        <v>283</v>
      </c>
      <c r="E6" s="562" t="s">
        <v>282</v>
      </c>
      <c r="F6"/>
    </row>
    <row r="7" spans="1:15" s="570" customFormat="1">
      <c r="A7" s="569"/>
      <c r="C7" s="258"/>
      <c r="D7" s="258"/>
      <c r="E7" s="81"/>
      <c r="F7"/>
    </row>
    <row r="8" spans="1:15">
      <c r="A8" s="566"/>
      <c r="C8" s="571" t="s">
        <v>633</v>
      </c>
      <c r="D8" s="572"/>
      <c r="E8" s="573"/>
      <c r="F8"/>
    </row>
    <row r="9" spans="1:15">
      <c r="A9" s="566"/>
      <c r="C9" s="292" t="s">
        <v>634</v>
      </c>
      <c r="D9" s="574"/>
      <c r="E9" s="83"/>
      <c r="F9"/>
      <c r="G9" s="575"/>
      <c r="H9" s="575"/>
    </row>
    <row r="10" spans="1:15">
      <c r="A10" s="566"/>
      <c r="C10" s="292" t="s">
        <v>635</v>
      </c>
      <c r="D10" s="574"/>
      <c r="E10" s="83"/>
      <c r="F10"/>
      <c r="G10" s="575"/>
      <c r="H10" s="575"/>
    </row>
    <row r="11" spans="1:15">
      <c r="A11" s="566"/>
      <c r="C11" s="292" t="s">
        <v>636</v>
      </c>
      <c r="D11" s="574"/>
      <c r="E11" s="83"/>
      <c r="F11"/>
      <c r="G11" s="575"/>
      <c r="H11" s="575"/>
    </row>
    <row r="12" spans="1:15">
      <c r="A12" s="566"/>
      <c r="D12" s="574"/>
      <c r="E12" s="83"/>
      <c r="F12"/>
    </row>
    <row r="13" spans="1:15">
      <c r="A13" s="566"/>
      <c r="C13" s="292" t="s">
        <v>637</v>
      </c>
      <c r="D13" s="574"/>
      <c r="E13" s="83"/>
      <c r="F13"/>
      <c r="G13" s="575"/>
      <c r="H13" s="575"/>
    </row>
    <row r="14" spans="1:15">
      <c r="A14" s="566"/>
      <c r="C14" s="292" t="s">
        <v>635</v>
      </c>
      <c r="D14" s="574"/>
      <c r="E14" s="83"/>
      <c r="F14"/>
      <c r="G14" s="575"/>
      <c r="H14" s="575"/>
    </row>
    <row r="15" spans="1:15">
      <c r="A15" s="566"/>
      <c r="C15" s="572" t="s">
        <v>636</v>
      </c>
      <c r="D15" s="576"/>
      <c r="E15" s="577"/>
      <c r="F15"/>
      <c r="G15" s="575"/>
      <c r="H15" s="575"/>
    </row>
    <row r="16" spans="1:15">
      <c r="A16" s="566"/>
      <c r="D16" s="574"/>
      <c r="E16" s="81"/>
      <c r="F16"/>
    </row>
    <row r="17" spans="1:8">
      <c r="A17" s="566"/>
      <c r="D17" s="574"/>
      <c r="E17" s="83"/>
      <c r="F17"/>
    </row>
    <row r="18" spans="1:8">
      <c r="A18" s="566"/>
      <c r="C18" s="571" t="s">
        <v>638</v>
      </c>
      <c r="D18" s="572"/>
      <c r="E18" s="573"/>
      <c r="F18"/>
    </row>
    <row r="19" spans="1:8" s="570" customFormat="1">
      <c r="A19" s="569"/>
      <c r="B19" s="565"/>
      <c r="C19" s="292" t="s">
        <v>634</v>
      </c>
      <c r="D19" s="574"/>
      <c r="E19" s="83"/>
      <c r="F19"/>
      <c r="G19" s="575"/>
      <c r="H19" s="575"/>
    </row>
    <row r="20" spans="1:8">
      <c r="A20" s="566"/>
      <c r="C20" s="292" t="s">
        <v>635</v>
      </c>
      <c r="D20" s="574"/>
      <c r="E20" s="83"/>
      <c r="F20"/>
      <c r="G20" s="575"/>
      <c r="H20" s="575"/>
    </row>
    <row r="21" spans="1:8">
      <c r="A21" s="566"/>
      <c r="C21" s="292" t="s">
        <v>636</v>
      </c>
      <c r="D21" s="574"/>
      <c r="E21" s="83"/>
      <c r="F21"/>
      <c r="G21" s="575"/>
      <c r="H21" s="575"/>
    </row>
    <row r="22" spans="1:8">
      <c r="A22" s="566"/>
      <c r="D22" s="574"/>
      <c r="E22" s="83"/>
      <c r="F22"/>
    </row>
    <row r="23" spans="1:8">
      <c r="A23" s="566"/>
      <c r="C23" s="292" t="s">
        <v>639</v>
      </c>
      <c r="D23" s="574"/>
      <c r="E23" s="83"/>
      <c r="F23"/>
      <c r="G23" s="575"/>
      <c r="H23" s="575"/>
    </row>
    <row r="24" spans="1:8">
      <c r="A24" s="566"/>
      <c r="C24" s="292" t="s">
        <v>635</v>
      </c>
      <c r="D24" s="574"/>
      <c r="E24" s="83"/>
      <c r="F24"/>
      <c r="G24" s="575"/>
      <c r="H24" s="575"/>
    </row>
    <row r="25" spans="1:8">
      <c r="A25" s="566"/>
      <c r="C25" s="572" t="s">
        <v>636</v>
      </c>
      <c r="D25" s="576"/>
      <c r="E25" s="577"/>
      <c r="F25"/>
      <c r="G25" s="575"/>
      <c r="H25" s="575"/>
    </row>
    <row r="26" spans="1:8">
      <c r="A26" s="566"/>
      <c r="D26" s="578"/>
      <c r="F26"/>
    </row>
    <row r="27" spans="1:8">
      <c r="A27" s="566"/>
      <c r="F27"/>
    </row>
    <row r="28" spans="1:8">
      <c r="A28" s="566"/>
      <c r="C28" s="571" t="s">
        <v>640</v>
      </c>
      <c r="D28" s="572"/>
      <c r="E28" s="573"/>
      <c r="F28"/>
    </row>
    <row r="29" spans="1:8" s="570" customFormat="1">
      <c r="A29" s="569"/>
      <c r="B29" s="565"/>
      <c r="C29" s="292" t="s">
        <v>634</v>
      </c>
      <c r="D29" s="574"/>
      <c r="E29" s="83"/>
      <c r="F29"/>
      <c r="G29" s="575"/>
      <c r="H29" s="575"/>
    </row>
    <row r="30" spans="1:8">
      <c r="A30" s="566"/>
      <c r="C30" s="292" t="s">
        <v>635</v>
      </c>
      <c r="D30" s="574"/>
      <c r="E30" s="83"/>
      <c r="F30"/>
      <c r="G30" s="575"/>
      <c r="H30" s="575"/>
    </row>
    <row r="31" spans="1:8">
      <c r="A31" s="566"/>
      <c r="C31" s="292" t="s">
        <v>636</v>
      </c>
      <c r="D31" s="574"/>
      <c r="E31" s="83"/>
      <c r="F31"/>
      <c r="G31" s="575"/>
      <c r="H31" s="575"/>
    </row>
    <row r="32" spans="1:8">
      <c r="A32" s="566"/>
      <c r="D32" s="574"/>
      <c r="E32" s="83"/>
      <c r="F32"/>
    </row>
    <row r="33" spans="1:8" s="570" customFormat="1">
      <c r="A33" s="569"/>
      <c r="B33" s="565"/>
      <c r="C33" s="292" t="s">
        <v>641</v>
      </c>
      <c r="D33" s="574"/>
      <c r="E33" s="83"/>
      <c r="F33"/>
      <c r="G33" s="575"/>
      <c r="H33" s="575"/>
    </row>
    <row r="34" spans="1:8">
      <c r="A34" s="566"/>
      <c r="C34" s="292" t="s">
        <v>635</v>
      </c>
      <c r="D34" s="574"/>
      <c r="E34" s="83"/>
      <c r="F34"/>
      <c r="G34" s="575"/>
      <c r="H34" s="575"/>
    </row>
    <row r="35" spans="1:8">
      <c r="A35" s="566"/>
      <c r="C35" s="572" t="s">
        <v>636</v>
      </c>
      <c r="D35" s="576"/>
      <c r="E35" s="577"/>
      <c r="F35"/>
      <c r="G35" s="575"/>
      <c r="H35" s="575"/>
    </row>
    <row r="36" spans="1:8">
      <c r="A36" s="566"/>
      <c r="D36" s="574"/>
      <c r="E36" s="574"/>
      <c r="F36"/>
    </row>
    <row r="37" spans="1:8">
      <c r="A37" s="566"/>
      <c r="C37" s="571" t="s">
        <v>642</v>
      </c>
      <c r="D37" s="572"/>
      <c r="E37" s="573"/>
      <c r="F37"/>
    </row>
    <row r="38" spans="1:8">
      <c r="A38" s="566"/>
      <c r="C38" s="292" t="s">
        <v>634</v>
      </c>
      <c r="D38" s="574"/>
      <c r="E38" s="83"/>
      <c r="F38"/>
      <c r="G38" s="575"/>
      <c r="H38" s="575"/>
    </row>
    <row r="39" spans="1:8">
      <c r="A39" s="566"/>
      <c r="C39" s="292" t="s">
        <v>635</v>
      </c>
      <c r="D39" s="574"/>
      <c r="E39" s="83"/>
      <c r="F39"/>
      <c r="G39" s="575"/>
      <c r="H39" s="575"/>
    </row>
    <row r="40" spans="1:8">
      <c r="A40" s="566"/>
      <c r="C40" s="292" t="s">
        <v>636</v>
      </c>
      <c r="D40" s="574"/>
      <c r="E40" s="83"/>
      <c r="F40"/>
      <c r="G40" s="575"/>
      <c r="H40" s="575"/>
    </row>
    <row r="41" spans="1:8">
      <c r="A41" s="566"/>
      <c r="D41" s="574"/>
      <c r="E41" s="83"/>
      <c r="F41"/>
    </row>
    <row r="42" spans="1:8">
      <c r="A42" s="566"/>
      <c r="C42" s="292" t="s">
        <v>637</v>
      </c>
      <c r="D42" s="574"/>
      <c r="E42" s="83"/>
      <c r="F42"/>
      <c r="G42" s="575"/>
      <c r="H42" s="575"/>
    </row>
    <row r="43" spans="1:8">
      <c r="A43" s="566"/>
      <c r="C43" s="292" t="s">
        <v>635</v>
      </c>
      <c r="D43" s="574"/>
      <c r="E43" s="83"/>
      <c r="F43"/>
      <c r="G43" s="575"/>
      <c r="H43" s="575"/>
    </row>
    <row r="44" spans="1:8">
      <c r="A44" s="566"/>
      <c r="C44" s="572" t="s">
        <v>636</v>
      </c>
      <c r="D44" s="576"/>
      <c r="E44" s="577"/>
      <c r="F44"/>
      <c r="G44" s="575"/>
      <c r="H44" s="575"/>
    </row>
    <row r="45" spans="1:8">
      <c r="A45" s="566"/>
      <c r="D45" s="578"/>
      <c r="E45" s="578"/>
      <c r="F45"/>
    </row>
    <row r="46" spans="1:8">
      <c r="A46" s="566"/>
      <c r="D46" s="578"/>
      <c r="E46" s="578"/>
      <c r="F46"/>
    </row>
    <row r="47" spans="1:8">
      <c r="A47" s="566"/>
      <c r="C47" s="579" t="s">
        <v>643</v>
      </c>
      <c r="D47" s="580"/>
      <c r="E47" s="580"/>
      <c r="F47"/>
    </row>
    <row r="48" spans="1:8">
      <c r="A48" s="566"/>
      <c r="C48" s="294" t="s">
        <v>644</v>
      </c>
      <c r="D48" s="574"/>
      <c r="E48" s="83"/>
      <c r="F48"/>
    </row>
    <row r="49" spans="1:6">
      <c r="A49" s="566"/>
      <c r="C49" s="294" t="s">
        <v>645</v>
      </c>
      <c r="D49" s="574"/>
      <c r="E49" s="83"/>
      <c r="F49"/>
    </row>
    <row r="50" spans="1:6">
      <c r="A50" s="566"/>
      <c r="E50" s="81"/>
      <c r="F50"/>
    </row>
    <row r="51" spans="1:6">
      <c r="A51" s="566"/>
      <c r="C51" s="258" t="s">
        <v>646</v>
      </c>
      <c r="E51" s="81"/>
      <c r="F51"/>
    </row>
    <row r="52" spans="1:6">
      <c r="A52" s="566"/>
      <c r="C52" s="294" t="s">
        <v>644</v>
      </c>
      <c r="D52" s="581"/>
      <c r="E52" s="81"/>
      <c r="F52"/>
    </row>
    <row r="53" spans="1:6">
      <c r="A53" s="566"/>
      <c r="C53" s="294" t="s">
        <v>645</v>
      </c>
      <c r="D53" s="581"/>
      <c r="E53" s="81"/>
      <c r="F53"/>
    </row>
    <row r="54" spans="1:6">
      <c r="A54" s="566"/>
      <c r="E54" s="81"/>
      <c r="F54"/>
    </row>
    <row r="55" spans="1:6">
      <c r="A55" s="566"/>
      <c r="C55" s="258" t="s">
        <v>636</v>
      </c>
      <c r="E55" s="81"/>
      <c r="F55"/>
    </row>
    <row r="56" spans="1:6">
      <c r="A56" s="566"/>
      <c r="C56" s="294" t="s">
        <v>644</v>
      </c>
      <c r="D56" s="574"/>
      <c r="E56" s="83"/>
      <c r="F56"/>
    </row>
    <row r="57" spans="1:6">
      <c r="A57" s="566"/>
      <c r="C57" s="582" t="s">
        <v>645</v>
      </c>
      <c r="D57" s="576"/>
      <c r="E57" s="577"/>
      <c r="F57"/>
    </row>
    <row r="58" spans="1:6" ht="24.75" customHeight="1">
      <c r="A58" s="566"/>
      <c r="F58"/>
    </row>
    <row r="59" spans="1:6" ht="11.25" customHeight="1">
      <c r="A59" s="566"/>
      <c r="C59" s="81"/>
    </row>
    <row r="60" spans="1:6" ht="3" customHeight="1">
      <c r="C60" s="81"/>
    </row>
    <row r="61" spans="1:6" ht="11.25" customHeight="1">
      <c r="C61" s="81"/>
    </row>
  </sheetData>
  <mergeCells count="1">
    <mergeCell ref="C2:O2"/>
  </mergeCells>
  <hyperlinks>
    <hyperlink ref="A1" location="Índice!A1" display="Índice!A1" xr:uid="{00000000-0004-0000-0F00-000000000000}"/>
  </hyperlinks>
  <printOptions horizontalCentered="1" verticalCentered="1"/>
  <pageMargins left="0.31496062992125984" right="0.31496062992125984" top="0.74803149606299213" bottom="0.74803149606299213" header="0.31496062992125984" footer="0.31496062992125984"/>
  <pageSetup paperSize="8" scale="80" fitToHeight="2" orientation="landscape" r:id="rId1"/>
  <headerFooter>
    <oddFooter>&amp;L&amp;A&amp;C&amp;P / &amp;N&amp;R&amp;F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51"/>
  <sheetViews>
    <sheetView showGridLines="0" zoomScaleNormal="100" workbookViewId="0">
      <selection activeCell="F23" sqref="F23"/>
    </sheetView>
  </sheetViews>
  <sheetFormatPr defaultColWidth="9.33203125" defaultRowHeight="13.8"/>
  <cols>
    <col min="1" max="1" width="9.33203125" style="81"/>
    <col min="2" max="2" width="4.33203125" style="81" customWidth="1"/>
    <col min="3" max="3" width="53.33203125" style="81" bestFit="1" customWidth="1"/>
    <col min="4" max="4" width="3.6640625" style="84" bestFit="1" customWidth="1"/>
    <col min="5" max="6" width="15.5546875" style="81" customWidth="1"/>
    <col min="7" max="7" width="1.6640625" style="84" customWidth="1"/>
    <col min="8" max="9" width="16" style="81" customWidth="1"/>
    <col min="10" max="13" width="9.33203125" style="81"/>
    <col min="14" max="14" width="12.33203125" style="81" bestFit="1" customWidth="1"/>
    <col min="15" max="16384" width="9.33203125" style="81"/>
  </cols>
  <sheetData>
    <row r="1" spans="1:14">
      <c r="A1" s="8">
        <f>'N2-15-REN - Base de activos TEE'!A1+1</f>
        <v>16</v>
      </c>
      <c r="B1" s="9"/>
      <c r="C1" s="9"/>
    </row>
    <row r="2" spans="1:14" ht="15.6">
      <c r="A2" s="9"/>
      <c r="B2" s="92"/>
      <c r="C2" s="957" t="str">
        <f>Índice!E25</f>
        <v>Quadro N2-16-REN - Diferimentos e dívidas a pagar e a receber</v>
      </c>
      <c r="D2" s="957"/>
      <c r="E2" s="957"/>
    </row>
    <row r="3" spans="1:14">
      <c r="C3" s="93"/>
      <c r="I3" s="97" t="s">
        <v>280</v>
      </c>
    </row>
    <row r="4" spans="1:14" ht="15" customHeight="1">
      <c r="C4" s="173"/>
      <c r="D4" s="237"/>
      <c r="E4" s="972" t="s">
        <v>51</v>
      </c>
      <c r="F4" s="972"/>
      <c r="G4" s="427"/>
      <c r="H4" s="973" t="s">
        <v>2</v>
      </c>
      <c r="I4" s="973"/>
      <c r="J4" s="173"/>
    </row>
    <row r="5" spans="1:14" ht="24" customHeight="1">
      <c r="C5" s="481"/>
      <c r="D5" s="231"/>
      <c r="E5" s="428" t="s">
        <v>282</v>
      </c>
      <c r="F5" s="428" t="s">
        <v>283</v>
      </c>
      <c r="G5" s="429"/>
      <c r="H5" s="428" t="s">
        <v>282</v>
      </c>
      <c r="I5" s="428" t="s">
        <v>283</v>
      </c>
      <c r="J5" s="173"/>
    </row>
    <row r="6" spans="1:14">
      <c r="C6" s="230"/>
      <c r="D6" s="231"/>
      <c r="E6" s="230"/>
      <c r="F6" s="230"/>
      <c r="G6" s="231"/>
      <c r="H6" s="230"/>
      <c r="I6" s="230"/>
      <c r="J6" s="173"/>
    </row>
    <row r="7" spans="1:14">
      <c r="C7" s="230" t="s">
        <v>269</v>
      </c>
      <c r="D7" s="231"/>
      <c r="E7" s="430"/>
      <c r="F7" s="430"/>
      <c r="G7" s="430"/>
      <c r="H7" s="430"/>
      <c r="I7" s="430"/>
      <c r="J7" s="173"/>
      <c r="L7" s="223"/>
      <c r="N7" s="223"/>
    </row>
    <row r="8" spans="1:14">
      <c r="C8" s="482" t="s">
        <v>536</v>
      </c>
      <c r="D8" s="231"/>
      <c r="E8" s="224"/>
      <c r="F8" s="224"/>
      <c r="G8" s="225"/>
      <c r="H8" s="224"/>
      <c r="I8" s="224"/>
      <c r="J8" s="173"/>
      <c r="L8" s="223"/>
      <c r="N8" s="223"/>
    </row>
    <row r="9" spans="1:14">
      <c r="C9" s="173" t="s">
        <v>52</v>
      </c>
      <c r="D9" s="237"/>
      <c r="E9" s="226"/>
      <c r="F9" s="226"/>
      <c r="G9" s="227"/>
      <c r="H9" s="226"/>
      <c r="I9" s="226"/>
      <c r="J9" s="173"/>
      <c r="L9" s="223"/>
      <c r="N9" s="223"/>
    </row>
    <row r="10" spans="1:14">
      <c r="C10" s="162" t="s">
        <v>26</v>
      </c>
      <c r="D10" s="103"/>
      <c r="E10" s="226"/>
      <c r="F10" s="226"/>
      <c r="G10" s="227"/>
      <c r="H10" s="226"/>
      <c r="I10" s="226"/>
      <c r="J10" s="173"/>
      <c r="L10" s="223"/>
      <c r="N10" s="223"/>
    </row>
    <row r="11" spans="1:14">
      <c r="C11" s="162"/>
      <c r="D11" s="103"/>
      <c r="E11" s="226"/>
      <c r="F11" s="226"/>
      <c r="G11" s="227"/>
      <c r="H11" s="226"/>
      <c r="I11" s="226"/>
      <c r="J11" s="173"/>
      <c r="L11" s="223"/>
      <c r="N11" s="223"/>
    </row>
    <row r="12" spans="1:14">
      <c r="C12" s="162"/>
      <c r="D12" s="103"/>
      <c r="E12" s="226"/>
      <c r="F12" s="226"/>
      <c r="G12" s="227"/>
      <c r="H12" s="226"/>
      <c r="I12" s="226"/>
      <c r="J12" s="173"/>
      <c r="L12" s="223"/>
      <c r="N12" s="223"/>
    </row>
    <row r="13" spans="1:14">
      <c r="C13" s="230" t="s">
        <v>270</v>
      </c>
      <c r="D13" s="231"/>
      <c r="E13" s="224"/>
      <c r="F13" s="224"/>
      <c r="G13" s="224"/>
      <c r="H13" s="224"/>
      <c r="I13" s="224"/>
      <c r="J13" s="173"/>
      <c r="L13" s="223"/>
      <c r="N13" s="223"/>
    </row>
    <row r="14" spans="1:14">
      <c r="C14" s="482" t="s">
        <v>536</v>
      </c>
      <c r="D14" s="231"/>
      <c r="E14" s="224"/>
      <c r="F14" s="224"/>
      <c r="G14" s="225"/>
      <c r="H14" s="224"/>
      <c r="I14" s="224"/>
      <c r="J14" s="173"/>
      <c r="L14" s="223"/>
      <c r="N14" s="223"/>
    </row>
    <row r="15" spans="1:14">
      <c r="C15" s="173" t="s">
        <v>52</v>
      </c>
      <c r="D15" s="237"/>
      <c r="E15" s="226"/>
      <c r="F15" s="226"/>
      <c r="G15" s="227"/>
      <c r="H15" s="226"/>
      <c r="I15" s="226"/>
      <c r="J15" s="173"/>
      <c r="L15" s="223"/>
      <c r="N15" s="223"/>
    </row>
    <row r="16" spans="1:14">
      <c r="C16" s="162" t="s">
        <v>26</v>
      </c>
      <c r="D16" s="103"/>
      <c r="E16" s="226"/>
      <c r="F16" s="226"/>
      <c r="G16" s="226"/>
      <c r="H16" s="226"/>
      <c r="I16" s="226"/>
      <c r="J16" s="98"/>
      <c r="L16" s="223"/>
      <c r="N16" s="223"/>
    </row>
    <row r="17" spans="3:14">
      <c r="C17" s="228" t="s">
        <v>53</v>
      </c>
      <c r="D17" s="103"/>
      <c r="E17" s="224"/>
      <c r="F17" s="224"/>
      <c r="G17" s="227"/>
      <c r="H17" s="224"/>
      <c r="I17" s="224"/>
      <c r="J17" s="173"/>
      <c r="L17" s="223"/>
      <c r="N17" s="223"/>
    </row>
    <row r="18" spans="3:14">
      <c r="C18" s="162"/>
      <c r="D18" s="103"/>
      <c r="E18" s="226"/>
      <c r="F18" s="226"/>
      <c r="G18" s="227"/>
      <c r="H18" s="226"/>
      <c r="I18" s="226"/>
      <c r="J18" s="173"/>
      <c r="L18" s="223"/>
      <c r="N18" s="223"/>
    </row>
    <row r="19" spans="3:14" ht="22.5" customHeight="1">
      <c r="C19" s="483" t="s">
        <v>912</v>
      </c>
      <c r="D19" s="231"/>
      <c r="E19" s="229"/>
      <c r="F19" s="229"/>
      <c r="G19" s="227"/>
      <c r="H19" s="229"/>
      <c r="I19" s="229"/>
      <c r="J19" s="173"/>
      <c r="L19" s="223"/>
      <c r="N19" s="223"/>
    </row>
    <row r="20" spans="3:14" s="173" customFormat="1">
      <c r="C20" s="230"/>
      <c r="D20" s="231"/>
      <c r="E20" s="227"/>
      <c r="F20" s="227"/>
      <c r="G20" s="227"/>
      <c r="H20" s="227"/>
      <c r="I20" s="227"/>
      <c r="L20" s="223"/>
      <c r="N20" s="223"/>
    </row>
    <row r="21" spans="3:14">
      <c r="C21" s="228" t="s">
        <v>15</v>
      </c>
      <c r="D21" s="232"/>
      <c r="E21" s="224"/>
      <c r="F21" s="224"/>
      <c r="G21" s="224"/>
      <c r="H21" s="224"/>
      <c r="I21" s="224"/>
      <c r="J21" s="173"/>
      <c r="L21" s="223"/>
      <c r="N21" s="223"/>
    </row>
    <row r="22" spans="3:14">
      <c r="C22" s="228" t="s">
        <v>537</v>
      </c>
      <c r="D22" s="232"/>
      <c r="E22" s="224"/>
      <c r="F22" s="224"/>
      <c r="G22" s="224"/>
      <c r="H22" s="224"/>
      <c r="I22" s="224"/>
      <c r="J22" s="173"/>
      <c r="L22" s="223"/>
      <c r="N22" s="223"/>
    </row>
    <row r="23" spans="3:14">
      <c r="C23" s="173" t="s">
        <v>52</v>
      </c>
      <c r="D23" s="237"/>
      <c r="E23" s="233"/>
      <c r="F23" s="233"/>
      <c r="G23" s="234"/>
      <c r="H23" s="233"/>
      <c r="I23" s="233"/>
      <c r="J23" s="173"/>
      <c r="L23" s="223"/>
      <c r="N23" s="223"/>
    </row>
    <row r="24" spans="3:14">
      <c r="C24" s="103" t="s">
        <v>215</v>
      </c>
      <c r="D24" s="103"/>
      <c r="E24" s="233"/>
      <c r="F24" s="233"/>
      <c r="G24" s="234"/>
      <c r="H24" s="233"/>
      <c r="I24" s="233"/>
      <c r="J24" s="173"/>
      <c r="L24" s="223"/>
      <c r="N24" s="223"/>
    </row>
    <row r="25" spans="3:14">
      <c r="C25" s="232" t="s">
        <v>53</v>
      </c>
      <c r="D25" s="103"/>
      <c r="E25" s="224"/>
      <c r="F25" s="224"/>
      <c r="G25" s="225"/>
      <c r="H25" s="224"/>
      <c r="I25" s="224"/>
      <c r="J25" s="173"/>
      <c r="L25" s="223"/>
      <c r="N25" s="223"/>
    </row>
    <row r="26" spans="3:14">
      <c r="C26" s="235" t="s">
        <v>406</v>
      </c>
      <c r="D26" s="103"/>
      <c r="E26" s="127"/>
      <c r="F26" s="127"/>
      <c r="G26" s="236"/>
      <c r="H26" s="127"/>
      <c r="I26" s="127"/>
      <c r="J26" s="173"/>
      <c r="L26" s="223"/>
      <c r="N26" s="223"/>
    </row>
    <row r="27" spans="3:14">
      <c r="C27" s="235" t="s">
        <v>26</v>
      </c>
      <c r="D27" s="608"/>
      <c r="E27" s="127"/>
      <c r="F27" s="127"/>
      <c r="G27" s="236"/>
      <c r="H27" s="127"/>
      <c r="I27" s="127"/>
      <c r="J27" s="173"/>
      <c r="L27" s="223"/>
      <c r="N27" s="223"/>
    </row>
    <row r="28" spans="3:14">
      <c r="C28" s="103"/>
      <c r="D28" s="103"/>
      <c r="E28" s="226"/>
      <c r="F28" s="226"/>
      <c r="G28" s="227"/>
      <c r="H28" s="226"/>
      <c r="I28" s="226"/>
      <c r="J28" s="173"/>
      <c r="L28" s="223"/>
      <c r="N28" s="223"/>
    </row>
    <row r="29" spans="3:14">
      <c r="C29" s="228" t="s">
        <v>20</v>
      </c>
      <c r="D29" s="232"/>
      <c r="E29" s="224"/>
      <c r="F29" s="224"/>
      <c r="G29" s="224"/>
      <c r="H29" s="224"/>
      <c r="I29" s="224"/>
      <c r="J29" s="173"/>
      <c r="L29" s="223"/>
      <c r="N29" s="223"/>
    </row>
    <row r="30" spans="3:14">
      <c r="C30" s="228" t="s">
        <v>537</v>
      </c>
      <c r="D30" s="232"/>
      <c r="E30" s="224"/>
      <c r="F30" s="224"/>
      <c r="G30" s="224"/>
      <c r="H30" s="224"/>
      <c r="I30" s="224"/>
      <c r="J30" s="173"/>
      <c r="L30" s="223"/>
      <c r="N30" s="223"/>
    </row>
    <row r="31" spans="3:14">
      <c r="C31" s="173" t="s">
        <v>52</v>
      </c>
      <c r="D31" s="237"/>
      <c r="E31" s="226"/>
      <c r="F31" s="226"/>
      <c r="G31" s="227"/>
      <c r="H31" s="226"/>
      <c r="I31" s="226"/>
      <c r="J31" s="173"/>
      <c r="L31" s="223"/>
      <c r="N31" s="223"/>
    </row>
    <row r="32" spans="3:14">
      <c r="C32" s="103" t="s">
        <v>215</v>
      </c>
      <c r="D32" s="103"/>
      <c r="E32" s="226"/>
      <c r="F32" s="226"/>
      <c r="G32" s="227"/>
      <c r="H32" s="226"/>
      <c r="I32" s="226"/>
      <c r="J32" s="173"/>
      <c r="L32" s="223"/>
      <c r="N32" s="223"/>
    </row>
    <row r="33" spans="3:14">
      <c r="C33" s="232" t="s">
        <v>53</v>
      </c>
      <c r="D33" s="103"/>
      <c r="E33" s="224"/>
      <c r="F33" s="224"/>
      <c r="G33" s="225"/>
      <c r="H33" s="224"/>
      <c r="I33" s="224"/>
      <c r="J33" s="173"/>
      <c r="L33" s="223"/>
      <c r="N33" s="223"/>
    </row>
    <row r="34" spans="3:14">
      <c r="C34" s="235" t="s">
        <v>406</v>
      </c>
      <c r="D34" s="103"/>
      <c r="E34" s="127"/>
      <c r="F34" s="127"/>
      <c r="G34" s="236"/>
      <c r="H34" s="127"/>
      <c r="I34" s="127"/>
      <c r="J34" s="173"/>
      <c r="L34" s="223"/>
      <c r="N34" s="223"/>
    </row>
    <row r="35" spans="3:14">
      <c r="C35" s="235" t="s">
        <v>23</v>
      </c>
      <c r="D35" s="103"/>
      <c r="E35" s="127"/>
      <c r="F35" s="127"/>
      <c r="G35" s="236"/>
      <c r="H35" s="127"/>
      <c r="I35" s="127"/>
      <c r="J35" s="173"/>
      <c r="L35" s="223"/>
      <c r="N35" s="223"/>
    </row>
    <row r="36" spans="3:14" hidden="1">
      <c r="C36" s="235" t="s">
        <v>24</v>
      </c>
      <c r="D36" s="103"/>
      <c r="E36" s="173"/>
      <c r="F36" s="173"/>
      <c r="G36" s="236"/>
      <c r="H36" s="127"/>
      <c r="I36" s="127"/>
      <c r="J36" s="173"/>
      <c r="L36" s="223"/>
      <c r="N36" s="223"/>
    </row>
    <row r="37" spans="3:14">
      <c r="C37" s="235" t="s">
        <v>25</v>
      </c>
      <c r="D37" s="103"/>
      <c r="E37" s="127"/>
      <c r="F37" s="127"/>
      <c r="G37" s="236"/>
      <c r="H37" s="127"/>
      <c r="I37" s="127"/>
      <c r="J37" s="173"/>
      <c r="L37" s="223"/>
      <c r="N37" s="223"/>
    </row>
    <row r="38" spans="3:14">
      <c r="C38" s="235" t="s">
        <v>204</v>
      </c>
      <c r="D38" s="103"/>
      <c r="E38" s="127"/>
      <c r="F38" s="127"/>
      <c r="G38" s="236"/>
      <c r="H38" s="127"/>
      <c r="I38" s="127"/>
      <c r="J38" s="173"/>
      <c r="L38" s="223"/>
      <c r="N38" s="223"/>
    </row>
    <row r="39" spans="3:14">
      <c r="C39" s="235" t="s">
        <v>26</v>
      </c>
      <c r="D39" s="103"/>
      <c r="E39" s="127"/>
      <c r="F39" s="127"/>
      <c r="G39" s="236"/>
      <c r="H39" s="127"/>
      <c r="I39" s="127"/>
      <c r="J39" s="173"/>
      <c r="L39" s="223"/>
      <c r="N39" s="223"/>
    </row>
    <row r="40" spans="3:14">
      <c r="C40" s="103"/>
      <c r="D40" s="103"/>
      <c r="E40" s="226"/>
      <c r="F40" s="226"/>
      <c r="G40" s="227"/>
      <c r="H40" s="226"/>
      <c r="I40" s="226"/>
      <c r="J40" s="173"/>
      <c r="L40" s="223"/>
      <c r="N40" s="223"/>
    </row>
    <row r="41" spans="3:14" ht="20.25" customHeight="1">
      <c r="C41" s="483" t="s">
        <v>538</v>
      </c>
      <c r="D41" s="231"/>
      <c r="E41" s="229"/>
      <c r="F41" s="229"/>
      <c r="G41" s="227"/>
      <c r="H41" s="229"/>
      <c r="I41" s="229"/>
      <c r="J41" s="173"/>
      <c r="L41" s="223"/>
      <c r="N41" s="223"/>
    </row>
    <row r="42" spans="3:14">
      <c r="D42" s="237"/>
      <c r="E42" s="238"/>
      <c r="F42" s="238"/>
      <c r="G42" s="238"/>
      <c r="H42" s="238"/>
      <c r="I42" s="238"/>
      <c r="L42" s="223"/>
      <c r="N42" s="223"/>
    </row>
    <row r="43" spans="3:14">
      <c r="D43" s="237"/>
      <c r="E43" s="238"/>
      <c r="F43" s="238"/>
      <c r="G43" s="238"/>
      <c r="H43" s="238"/>
      <c r="I43" s="238"/>
    </row>
    <row r="44" spans="3:14">
      <c r="D44" s="237"/>
      <c r="E44" s="173"/>
      <c r="F44" s="173"/>
      <c r="G44" s="237"/>
      <c r="H44" s="173"/>
      <c r="I44" s="173"/>
    </row>
    <row r="45" spans="3:14">
      <c r="E45" s="223"/>
      <c r="F45" s="223"/>
      <c r="H45" s="223"/>
      <c r="I45" s="223"/>
    </row>
    <row r="47" spans="3:14">
      <c r="H47" s="239"/>
      <c r="I47" s="239"/>
    </row>
    <row r="49" spans="8:9" s="81" customFormat="1">
      <c r="H49" s="239"/>
      <c r="I49" s="239"/>
    </row>
    <row r="51" spans="8:9" s="81" customFormat="1" ht="9.75" customHeight="1"/>
  </sheetData>
  <mergeCells count="3">
    <mergeCell ref="E4:F4"/>
    <mergeCell ref="H4:I4"/>
    <mergeCell ref="C2:E2"/>
  </mergeCells>
  <hyperlinks>
    <hyperlink ref="A1" location="Índice!A1" display="Índice!A1" xr:uid="{00000000-0004-0000-1000-000000000000}"/>
  </hyperlinks>
  <pageMargins left="0.70866141732283472" right="0.70866141732283472" top="0.74803149606299213" bottom="0.74803149606299213" header="0.31496062992125984" footer="0.31496062992125984"/>
  <pageSetup paperSize="9" scale="95" orientation="landscape" r:id="rId1"/>
  <headerFooter>
    <oddFooter>&amp;L29/04/2015&amp;R&amp;F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95"/>
  <sheetViews>
    <sheetView showGridLines="0" topLeftCell="A34" zoomScale="80" zoomScaleNormal="80" workbookViewId="0">
      <selection activeCell="A20" sqref="A20:XFD26"/>
    </sheetView>
  </sheetViews>
  <sheetFormatPr defaultColWidth="9.33203125" defaultRowHeight="13.8"/>
  <cols>
    <col min="1" max="1" width="9.33203125" style="81"/>
    <col min="2" max="2" width="5.6640625" style="81" customWidth="1"/>
    <col min="3" max="3" width="88.5546875" style="81" customWidth="1"/>
    <col min="4" max="5" width="17.6640625" style="83" customWidth="1"/>
    <col min="6" max="6" width="2.5546875" style="83" customWidth="1"/>
    <col min="7" max="8" width="17.6640625" style="83" customWidth="1"/>
    <col min="9" max="12" width="9.33203125" style="81"/>
    <col min="13" max="13" width="11.5546875" style="81" bestFit="1" customWidth="1"/>
    <col min="14" max="16384" width="9.33203125" style="81"/>
  </cols>
  <sheetData>
    <row r="1" spans="1:13">
      <c r="A1" s="8">
        <f>+'N2-16-REN - Dif e conta a p e r'!A1+1</f>
        <v>17</v>
      </c>
      <c r="B1" s="9"/>
      <c r="C1" s="9"/>
      <c r="F1" s="241"/>
    </row>
    <row r="2" spans="1:13" ht="15.6">
      <c r="A2" s="9"/>
      <c r="B2" s="92"/>
      <c r="C2" s="240" t="str">
        <f>Índice!E26</f>
        <v>Quadro N2-17-REN - Vendas e prestações de serviços</v>
      </c>
      <c r="D2" s="81"/>
      <c r="E2" s="81"/>
      <c r="F2" s="241"/>
    </row>
    <row r="3" spans="1:13">
      <c r="C3" s="93"/>
      <c r="H3" s="97" t="s">
        <v>280</v>
      </c>
    </row>
    <row r="4" spans="1:13" ht="15" customHeight="1">
      <c r="C4" s="173"/>
      <c r="D4" s="974" t="s">
        <v>1</v>
      </c>
      <c r="E4" s="974"/>
      <c r="F4" s="243"/>
      <c r="G4" s="974" t="s">
        <v>2</v>
      </c>
      <c r="H4" s="974"/>
      <c r="I4" s="173"/>
      <c r="J4" s="173"/>
    </row>
    <row r="5" spans="1:13" ht="20.25" customHeight="1">
      <c r="C5" s="173"/>
      <c r="D5" s="242" t="s">
        <v>282</v>
      </c>
      <c r="E5" s="242" t="s">
        <v>283</v>
      </c>
      <c r="F5" s="243"/>
      <c r="G5" s="242" t="s">
        <v>282</v>
      </c>
      <c r="H5" s="242" t="s">
        <v>283</v>
      </c>
      <c r="I5" s="173"/>
      <c r="J5" s="173"/>
      <c r="K5" s="173"/>
    </row>
    <row r="6" spans="1:13">
      <c r="A6" s="9"/>
      <c r="B6" s="9"/>
      <c r="C6" s="172"/>
      <c r="D6" s="173"/>
      <c r="E6" s="173"/>
      <c r="F6" s="243"/>
      <c r="G6" s="244"/>
      <c r="H6" s="244"/>
      <c r="I6" s="173"/>
      <c r="J6" s="173"/>
      <c r="K6" s="173"/>
    </row>
    <row r="7" spans="1:13" ht="15" customHeight="1">
      <c r="A7" s="9"/>
      <c r="B7" s="9"/>
      <c r="C7" s="849" t="s">
        <v>54</v>
      </c>
      <c r="D7" s="860"/>
      <c r="E7" s="860"/>
      <c r="F7" s="243"/>
      <c r="G7" s="245"/>
      <c r="H7" s="245"/>
      <c r="I7" s="173"/>
      <c r="J7" s="173"/>
      <c r="K7" s="173"/>
      <c r="M7" s="246"/>
    </row>
    <row r="8" spans="1:13" ht="15" customHeight="1">
      <c r="A8" s="9"/>
      <c r="B8" s="9"/>
      <c r="C8" s="849" t="s">
        <v>55</v>
      </c>
      <c r="D8" s="860"/>
      <c r="E8" s="860"/>
      <c r="F8" s="243"/>
      <c r="G8" s="245"/>
      <c r="H8" s="245"/>
      <c r="I8" s="173"/>
      <c r="J8" s="173"/>
      <c r="K8" s="245"/>
      <c r="M8" s="246"/>
    </row>
    <row r="9" spans="1:13" ht="15" customHeight="1">
      <c r="A9" s="9"/>
      <c r="B9" s="9"/>
      <c r="C9" s="849" t="s">
        <v>539</v>
      </c>
      <c r="D9" s="860"/>
      <c r="E9" s="860"/>
      <c r="F9" s="243"/>
      <c r="G9" s="245"/>
      <c r="H9" s="245"/>
      <c r="I9" s="173"/>
      <c r="J9" s="173"/>
      <c r="K9" s="245"/>
      <c r="M9" s="246"/>
    </row>
    <row r="10" spans="1:13" ht="15" customHeight="1">
      <c r="A10" s="9"/>
      <c r="B10" s="9"/>
      <c r="C10" s="850" t="s">
        <v>201</v>
      </c>
      <c r="D10" s="860"/>
      <c r="E10" s="860"/>
      <c r="F10" s="243"/>
      <c r="G10" s="245"/>
      <c r="H10" s="245"/>
      <c r="I10" s="173"/>
      <c r="J10" s="173"/>
      <c r="K10" s="245"/>
      <c r="M10" s="246"/>
    </row>
    <row r="11" spans="1:13" ht="15" customHeight="1">
      <c r="B11" s="247"/>
      <c r="C11" s="851" t="s">
        <v>505</v>
      </c>
      <c r="D11" s="860"/>
      <c r="E11" s="860"/>
      <c r="F11" s="243"/>
      <c r="G11" s="245"/>
      <c r="H11" s="245"/>
      <c r="I11" s="173"/>
      <c r="J11" s="173"/>
      <c r="K11" s="245"/>
      <c r="M11" s="246"/>
    </row>
    <row r="12" spans="1:13" ht="15" customHeight="1">
      <c r="B12" s="247"/>
      <c r="C12" s="851" t="s">
        <v>213</v>
      </c>
      <c r="D12" s="860"/>
      <c r="E12" s="860"/>
      <c r="F12" s="243"/>
      <c r="G12" s="245"/>
      <c r="H12" s="245"/>
      <c r="I12" s="173"/>
      <c r="J12" s="173"/>
      <c r="K12" s="245"/>
      <c r="M12" s="246"/>
    </row>
    <row r="13" spans="1:13" ht="15" customHeight="1">
      <c r="B13" s="247"/>
      <c r="C13" s="851" t="s">
        <v>504</v>
      </c>
      <c r="D13" s="860"/>
      <c r="E13" s="860"/>
      <c r="F13" s="243"/>
      <c r="G13" s="245"/>
      <c r="H13" s="245"/>
      <c r="I13" s="173"/>
      <c r="J13" s="173"/>
      <c r="K13" s="245"/>
      <c r="M13" s="246"/>
    </row>
    <row r="14" spans="1:13" ht="15" customHeight="1">
      <c r="A14" s="9"/>
      <c r="C14" s="849" t="s">
        <v>415</v>
      </c>
      <c r="D14" s="860"/>
      <c r="E14" s="860"/>
      <c r="F14" s="243"/>
      <c r="G14" s="245"/>
      <c r="H14" s="245"/>
      <c r="I14" s="173"/>
      <c r="J14" s="173"/>
      <c r="K14" s="245"/>
      <c r="M14" s="246"/>
    </row>
    <row r="15" spans="1:13" ht="15" customHeight="1">
      <c r="C15" s="849" t="s">
        <v>56</v>
      </c>
      <c r="D15" s="860"/>
      <c r="E15" s="860"/>
      <c r="F15" s="243"/>
      <c r="G15" s="245"/>
      <c r="H15" s="245"/>
      <c r="I15" s="173"/>
      <c r="J15" s="173"/>
      <c r="K15" s="245"/>
      <c r="M15" s="246"/>
    </row>
    <row r="16" spans="1:13" ht="15" customHeight="1" collapsed="1">
      <c r="C16" s="849" t="s">
        <v>57</v>
      </c>
      <c r="D16" s="860"/>
      <c r="E16" s="860"/>
      <c r="F16" s="243"/>
      <c r="G16" s="245"/>
      <c r="H16" s="245"/>
      <c r="I16" s="173"/>
      <c r="J16" s="173"/>
      <c r="K16" s="245"/>
      <c r="M16" s="246"/>
    </row>
    <row r="17" spans="1:13" ht="15" customHeight="1">
      <c r="B17" s="9"/>
      <c r="C17" s="849" t="s">
        <v>58</v>
      </c>
      <c r="D17" s="861"/>
      <c r="E17" s="861"/>
      <c r="F17" s="243"/>
      <c r="G17" s="249"/>
      <c r="H17" s="249"/>
      <c r="I17" s="173"/>
      <c r="J17" s="173"/>
      <c r="K17" s="246"/>
      <c r="M17" s="246"/>
    </row>
    <row r="18" spans="1:13" ht="15" customHeight="1">
      <c r="B18" s="9"/>
      <c r="C18" s="849" t="s">
        <v>217</v>
      </c>
      <c r="D18" s="861"/>
      <c r="E18" s="861"/>
      <c r="F18" s="243"/>
      <c r="G18" s="249"/>
      <c r="H18" s="249"/>
      <c r="I18" s="173"/>
      <c r="J18" s="173"/>
      <c r="K18" s="246"/>
      <c r="M18" s="246"/>
    </row>
    <row r="19" spans="1:13" ht="15" customHeight="1">
      <c r="B19" s="9"/>
      <c r="C19" s="849" t="s">
        <v>958</v>
      </c>
      <c r="D19" s="861"/>
      <c r="E19" s="861"/>
      <c r="F19" s="243"/>
      <c r="G19" s="249"/>
      <c r="H19" s="249"/>
      <c r="I19" s="173"/>
      <c r="J19" s="173"/>
      <c r="K19" s="246"/>
      <c r="M19" s="246"/>
    </row>
    <row r="20" spans="1:13" s="822" customFormat="1" ht="15" customHeight="1">
      <c r="B20" s="849"/>
      <c r="C20" s="850" t="s">
        <v>956</v>
      </c>
      <c r="D20" s="861"/>
      <c r="E20" s="861"/>
      <c r="F20" s="870"/>
      <c r="G20" s="861"/>
      <c r="H20" s="861"/>
      <c r="K20" s="860"/>
      <c r="M20" s="860"/>
    </row>
    <row r="21" spans="1:13" s="822" customFormat="1" ht="15" customHeight="1">
      <c r="B21" s="849"/>
      <c r="C21" s="850" t="s">
        <v>957</v>
      </c>
      <c r="D21" s="861"/>
      <c r="E21" s="861"/>
      <c r="F21" s="870"/>
      <c r="G21" s="861"/>
      <c r="H21" s="861"/>
      <c r="K21" s="860"/>
      <c r="M21" s="860"/>
    </row>
    <row r="22" spans="1:13" s="822" customFormat="1" ht="15" customHeight="1">
      <c r="B22" s="849"/>
      <c r="C22" s="849" t="s">
        <v>959</v>
      </c>
      <c r="D22" s="861"/>
      <c r="E22" s="861"/>
      <c r="F22" s="870"/>
      <c r="G22" s="861"/>
      <c r="H22" s="861"/>
      <c r="K22" s="860"/>
      <c r="M22" s="860"/>
    </row>
    <row r="23" spans="1:13" s="822" customFormat="1" ht="15" customHeight="1">
      <c r="B23" s="849"/>
      <c r="C23" s="850" t="s">
        <v>960</v>
      </c>
      <c r="D23" s="861"/>
      <c r="E23" s="861"/>
      <c r="F23" s="870"/>
      <c r="G23" s="861"/>
      <c r="H23" s="861"/>
      <c r="K23" s="860"/>
      <c r="M23" s="860"/>
    </row>
    <row r="24" spans="1:13" s="822" customFormat="1" ht="15" customHeight="1">
      <c r="B24" s="849"/>
      <c r="C24" s="850" t="s">
        <v>961</v>
      </c>
      <c r="D24" s="861"/>
      <c r="E24" s="861"/>
      <c r="F24" s="870"/>
      <c r="G24" s="861"/>
      <c r="H24" s="861"/>
      <c r="K24" s="860"/>
      <c r="M24" s="860"/>
    </row>
    <row r="25" spans="1:13" s="822" customFormat="1" ht="15" customHeight="1">
      <c r="B25" s="849"/>
      <c r="C25" s="850" t="s">
        <v>962</v>
      </c>
      <c r="D25" s="861"/>
      <c r="E25" s="861"/>
      <c r="F25" s="870"/>
      <c r="G25" s="861"/>
      <c r="H25" s="861"/>
      <c r="K25" s="860"/>
      <c r="M25" s="860"/>
    </row>
    <row r="26" spans="1:13" s="822" customFormat="1" ht="15" customHeight="1">
      <c r="B26" s="849"/>
      <c r="C26" s="849" t="s">
        <v>908</v>
      </c>
      <c r="D26" s="861"/>
      <c r="E26" s="861"/>
      <c r="F26" s="870"/>
      <c r="G26" s="861"/>
      <c r="H26" s="861"/>
      <c r="K26" s="860"/>
      <c r="M26" s="860"/>
    </row>
    <row r="27" spans="1:13" ht="15" customHeight="1">
      <c r="A27" s="9"/>
      <c r="C27" s="852" t="s">
        <v>59</v>
      </c>
      <c r="D27" s="862"/>
      <c r="E27" s="862"/>
      <c r="F27" s="243"/>
      <c r="G27" s="250"/>
      <c r="H27" s="250"/>
      <c r="I27" s="173"/>
      <c r="J27" s="173"/>
      <c r="K27" s="246"/>
      <c r="M27" s="246"/>
    </row>
    <row r="28" spans="1:13" ht="15" customHeight="1">
      <c r="A28" s="9"/>
      <c r="C28" s="849"/>
      <c r="D28" s="863"/>
      <c r="E28" s="863"/>
      <c r="F28" s="243"/>
      <c r="G28" s="251"/>
      <c r="H28" s="251"/>
      <c r="I28" s="173"/>
      <c r="J28" s="173"/>
      <c r="K28" s="246"/>
      <c r="M28" s="246"/>
    </row>
    <row r="29" spans="1:13" ht="15" customHeight="1">
      <c r="B29" s="9"/>
      <c r="C29" s="849" t="s">
        <v>60</v>
      </c>
      <c r="D29" s="860"/>
      <c r="E29" s="860"/>
      <c r="F29" s="245"/>
      <c r="G29" s="245"/>
      <c r="H29" s="245"/>
      <c r="I29" s="173"/>
      <c r="J29" s="173"/>
      <c r="K29" s="246"/>
      <c r="M29" s="246"/>
    </row>
    <row r="30" spans="1:13" ht="15" customHeight="1">
      <c r="B30" s="9"/>
      <c r="C30" s="849" t="s">
        <v>416</v>
      </c>
      <c r="D30" s="860"/>
      <c r="E30" s="860"/>
      <c r="F30" s="245"/>
      <c r="G30" s="245"/>
      <c r="H30" s="245"/>
      <c r="I30" s="173"/>
      <c r="J30" s="173"/>
      <c r="K30" s="246"/>
      <c r="M30" s="246"/>
    </row>
    <row r="31" spans="1:13" ht="15" customHeight="1">
      <c r="B31" s="9"/>
      <c r="C31" s="849" t="s">
        <v>61</v>
      </c>
      <c r="D31" s="860"/>
      <c r="E31" s="860"/>
      <c r="F31" s="245"/>
      <c r="G31" s="245"/>
      <c r="H31" s="245"/>
      <c r="I31" s="173"/>
      <c r="J31" s="173"/>
      <c r="K31" s="246"/>
      <c r="M31" s="246"/>
    </row>
    <row r="32" spans="1:13" ht="15" customHeight="1">
      <c r="A32" s="9"/>
      <c r="B32" s="9"/>
      <c r="C32" s="849" t="s">
        <v>216</v>
      </c>
      <c r="D32" s="860"/>
      <c r="E32" s="860"/>
      <c r="F32" s="245"/>
      <c r="G32" s="245"/>
      <c r="H32" s="245"/>
      <c r="I32" s="173"/>
      <c r="J32" s="173"/>
      <c r="K32" s="246"/>
      <c r="M32" s="246"/>
    </row>
    <row r="33" spans="1:13" ht="15" customHeight="1">
      <c r="A33" s="9"/>
      <c r="B33" s="9"/>
      <c r="C33" s="849" t="s">
        <v>769</v>
      </c>
      <c r="D33" s="837"/>
      <c r="E33" s="837"/>
      <c r="F33" s="245"/>
      <c r="G33" s="245"/>
      <c r="H33" s="245"/>
      <c r="I33" s="245"/>
      <c r="J33" s="173"/>
      <c r="K33" s="246"/>
      <c r="M33" s="246"/>
    </row>
    <row r="34" spans="1:13" ht="15" customHeight="1">
      <c r="A34" s="9"/>
      <c r="B34" s="9"/>
      <c r="C34" s="849" t="s">
        <v>770</v>
      </c>
      <c r="D34" s="837"/>
      <c r="E34" s="837"/>
      <c r="F34" s="245"/>
      <c r="G34" s="245"/>
      <c r="H34" s="245"/>
      <c r="I34" s="245"/>
      <c r="J34" s="173"/>
      <c r="K34" s="246"/>
      <c r="M34" s="246"/>
    </row>
    <row r="35" spans="1:13" ht="15" customHeight="1">
      <c r="A35" s="9"/>
      <c r="B35" s="9"/>
      <c r="C35" s="849" t="s">
        <v>771</v>
      </c>
      <c r="D35" s="837"/>
      <c r="E35" s="837"/>
      <c r="F35" s="245"/>
      <c r="G35" s="245"/>
      <c r="H35" s="245"/>
      <c r="I35" s="245"/>
      <c r="J35" s="173"/>
      <c r="K35" s="246"/>
      <c r="M35" s="246"/>
    </row>
    <row r="36" spans="1:13" ht="15" customHeight="1">
      <c r="C36" s="814" t="s">
        <v>765</v>
      </c>
      <c r="D36" s="837"/>
      <c r="E36" s="837"/>
      <c r="F36" s="243"/>
      <c r="G36" s="245"/>
      <c r="H36" s="245"/>
      <c r="I36" s="173"/>
      <c r="J36" s="173"/>
      <c r="K36" s="246"/>
      <c r="M36" s="246"/>
    </row>
    <row r="37" spans="1:13" ht="15" customHeight="1">
      <c r="C37" s="814" t="s">
        <v>767</v>
      </c>
      <c r="D37" s="837"/>
      <c r="E37" s="837"/>
      <c r="F37" s="243"/>
      <c r="G37" s="245"/>
      <c r="H37" s="245"/>
      <c r="I37" s="173"/>
      <c r="J37" s="173"/>
      <c r="K37" s="246"/>
      <c r="M37" s="246"/>
    </row>
    <row r="38" spans="1:13" ht="15" customHeight="1">
      <c r="C38" s="817" t="s">
        <v>768</v>
      </c>
      <c r="D38" s="837"/>
      <c r="E38" s="837"/>
      <c r="F38" s="243"/>
      <c r="G38" s="245"/>
      <c r="H38" s="245"/>
      <c r="I38" s="173"/>
      <c r="J38" s="173"/>
      <c r="K38" s="246"/>
      <c r="M38" s="246"/>
    </row>
    <row r="39" spans="1:13" ht="15" customHeight="1">
      <c r="C39" s="817" t="s">
        <v>774</v>
      </c>
      <c r="D39" s="837"/>
      <c r="E39" s="837"/>
      <c r="F39" s="243"/>
      <c r="G39" s="245"/>
      <c r="H39" s="245"/>
      <c r="I39" s="173"/>
      <c r="J39" s="173"/>
      <c r="K39" s="246"/>
      <c r="M39" s="246"/>
    </row>
    <row r="40" spans="1:13" ht="15" customHeight="1">
      <c r="B40" s="9"/>
      <c r="C40" s="849" t="s">
        <v>775</v>
      </c>
      <c r="D40" s="861"/>
      <c r="E40" s="861"/>
      <c r="F40" s="243"/>
      <c r="G40" s="249"/>
      <c r="H40" s="249"/>
      <c r="I40" s="173"/>
      <c r="J40" s="173"/>
      <c r="K40" s="246"/>
      <c r="M40" s="246"/>
    </row>
    <row r="41" spans="1:13" ht="15" customHeight="1">
      <c r="A41" s="9"/>
      <c r="B41" s="9"/>
      <c r="C41" s="849" t="s">
        <v>32</v>
      </c>
      <c r="D41" s="860"/>
      <c r="E41" s="860"/>
      <c r="F41" s="245"/>
      <c r="G41" s="245"/>
      <c r="H41" s="245"/>
      <c r="I41" s="173"/>
      <c r="J41" s="173"/>
      <c r="K41" s="246"/>
      <c r="M41" s="246"/>
    </row>
    <row r="42" spans="1:13" ht="4.5" customHeight="1">
      <c r="A42" s="9"/>
      <c r="B42" s="9"/>
      <c r="C42" s="849"/>
      <c r="D42" s="860"/>
      <c r="E42" s="860"/>
      <c r="F42" s="243"/>
      <c r="G42" s="249"/>
      <c r="H42" s="249"/>
      <c r="I42" s="173"/>
      <c r="J42" s="173"/>
      <c r="K42" s="246"/>
      <c r="M42" s="246"/>
    </row>
    <row r="43" spans="1:13" ht="15" customHeight="1">
      <c r="A43" s="9"/>
      <c r="B43" s="9"/>
      <c r="C43" s="852" t="s">
        <v>62</v>
      </c>
      <c r="D43" s="864"/>
      <c r="E43" s="864"/>
      <c r="F43" s="243"/>
      <c r="G43" s="252"/>
      <c r="H43" s="252"/>
      <c r="I43" s="173"/>
      <c r="J43" s="173"/>
      <c r="K43" s="246"/>
      <c r="M43" s="246"/>
    </row>
    <row r="44" spans="1:13" ht="15" customHeight="1">
      <c r="A44" s="9"/>
      <c r="C44" s="822"/>
      <c r="D44" s="860"/>
      <c r="E44" s="860"/>
      <c r="F44" s="243"/>
      <c r="G44" s="245"/>
      <c r="H44" s="245"/>
      <c r="I44" s="173"/>
      <c r="J44" s="173"/>
      <c r="K44" s="246"/>
      <c r="M44" s="246"/>
    </row>
    <row r="45" spans="1:13" ht="15" customHeight="1">
      <c r="A45" s="9"/>
      <c r="C45" s="822" t="s">
        <v>417</v>
      </c>
      <c r="D45" s="860"/>
      <c r="E45" s="860"/>
      <c r="F45" s="245"/>
      <c r="G45" s="245"/>
      <c r="H45" s="245"/>
      <c r="I45" s="173"/>
      <c r="J45" s="173"/>
      <c r="K45" s="246"/>
      <c r="M45" s="246"/>
    </row>
    <row r="46" spans="1:13" ht="15" customHeight="1">
      <c r="A46" s="9"/>
      <c r="C46" s="822"/>
      <c r="D46" s="860"/>
      <c r="E46" s="860"/>
      <c r="F46" s="243"/>
      <c r="G46" s="245"/>
      <c r="H46" s="245"/>
      <c r="I46" s="173"/>
      <c r="J46" s="173"/>
      <c r="K46" s="246"/>
      <c r="M46" s="246"/>
    </row>
    <row r="47" spans="1:13" ht="15" customHeight="1" thickBot="1">
      <c r="C47" s="852" t="s">
        <v>63</v>
      </c>
      <c r="D47" s="865"/>
      <c r="E47" s="865"/>
      <c r="F47" s="243"/>
      <c r="G47" s="253"/>
      <c r="H47" s="253"/>
      <c r="I47" s="173"/>
      <c r="J47" s="173"/>
      <c r="K47" s="246"/>
      <c r="M47" s="246"/>
    </row>
    <row r="48" spans="1:13" ht="15" customHeight="1" thickTop="1">
      <c r="C48" s="822"/>
      <c r="D48" s="860"/>
      <c r="E48" s="860"/>
      <c r="F48" s="243"/>
      <c r="G48" s="245"/>
      <c r="H48" s="245"/>
      <c r="I48" s="173"/>
      <c r="J48" s="173"/>
      <c r="K48" s="246"/>
      <c r="M48" s="246"/>
    </row>
    <row r="49" spans="1:13" ht="15" customHeight="1">
      <c r="B49" s="9"/>
      <c r="C49" s="849" t="s">
        <v>418</v>
      </c>
      <c r="D49" s="866"/>
      <c r="E49" s="866"/>
      <c r="F49" s="243"/>
      <c r="G49" s="254"/>
      <c r="H49" s="254"/>
      <c r="I49" s="173"/>
      <c r="J49" s="173"/>
      <c r="K49" s="246"/>
      <c r="M49" s="246"/>
    </row>
    <row r="50" spans="1:13" ht="15" customHeight="1">
      <c r="A50" s="9"/>
      <c r="C50" s="822"/>
      <c r="D50" s="867"/>
      <c r="E50" s="867"/>
      <c r="F50" s="243"/>
      <c r="G50" s="248"/>
      <c r="H50" s="248"/>
      <c r="I50" s="173"/>
      <c r="J50" s="173"/>
      <c r="K50" s="246"/>
      <c r="M50" s="246"/>
    </row>
    <row r="51" spans="1:13" ht="15" customHeight="1">
      <c r="C51" s="849"/>
      <c r="D51" s="867"/>
      <c r="E51" s="867"/>
      <c r="F51" s="243"/>
      <c r="G51" s="248"/>
      <c r="H51" s="248"/>
      <c r="I51" s="173"/>
      <c r="J51" s="173"/>
      <c r="K51" s="246"/>
      <c r="M51" s="246"/>
    </row>
    <row r="52" spans="1:13" ht="15" customHeight="1">
      <c r="C52" s="822"/>
      <c r="D52" s="860"/>
      <c r="E52" s="860"/>
      <c r="F52" s="243"/>
      <c r="G52" s="245"/>
      <c r="H52" s="245"/>
      <c r="I52" s="173"/>
      <c r="J52" s="173"/>
      <c r="K52" s="246"/>
      <c r="M52" s="246"/>
    </row>
    <row r="53" spans="1:13" ht="15" customHeight="1">
      <c r="C53" s="853" t="s">
        <v>64</v>
      </c>
      <c r="D53" s="860"/>
      <c r="E53" s="860"/>
      <c r="F53" s="243"/>
      <c r="G53" s="245"/>
      <c r="H53" s="245"/>
      <c r="I53" s="173"/>
      <c r="J53" s="173"/>
      <c r="K53" s="246"/>
      <c r="M53" s="246"/>
    </row>
    <row r="54" spans="1:13" ht="15" customHeight="1">
      <c r="C54" s="822"/>
      <c r="D54" s="860"/>
      <c r="E54" s="860"/>
      <c r="F54" s="243"/>
      <c r="G54" s="245"/>
      <c r="H54" s="245"/>
      <c r="I54" s="173"/>
      <c r="J54" s="173"/>
      <c r="K54" s="246"/>
      <c r="M54" s="246"/>
    </row>
    <row r="55" spans="1:13" ht="15" customHeight="1">
      <c r="C55" s="854" t="s">
        <v>65</v>
      </c>
      <c r="D55" s="860"/>
      <c r="E55" s="860"/>
      <c r="F55" s="245"/>
      <c r="G55" s="245"/>
      <c r="H55" s="245"/>
      <c r="I55" s="173"/>
      <c r="J55" s="173"/>
      <c r="K55" s="246"/>
      <c r="M55" s="246"/>
    </row>
    <row r="56" spans="1:13" ht="15" customHeight="1">
      <c r="C56" s="855" t="s">
        <v>219</v>
      </c>
      <c r="D56" s="860"/>
      <c r="E56" s="860"/>
      <c r="F56" s="245"/>
      <c r="G56" s="245"/>
      <c r="H56" s="245"/>
      <c r="I56" s="173"/>
      <c r="J56" s="173"/>
      <c r="K56" s="246"/>
      <c r="M56" s="246"/>
    </row>
    <row r="57" spans="1:13" ht="15" customHeight="1">
      <c r="C57" s="851" t="s">
        <v>34</v>
      </c>
      <c r="D57" s="860"/>
      <c r="E57" s="860"/>
      <c r="F57" s="245"/>
      <c r="G57" s="245"/>
      <c r="H57" s="245"/>
      <c r="I57" s="173"/>
      <c r="J57" s="173"/>
      <c r="K57" s="246"/>
      <c r="M57" s="246"/>
    </row>
    <row r="58" spans="1:13" ht="15" customHeight="1">
      <c r="C58" s="851" t="s">
        <v>506</v>
      </c>
      <c r="D58" s="860"/>
      <c r="E58" s="860"/>
      <c r="F58" s="245"/>
      <c r="G58" s="245"/>
      <c r="H58" s="245"/>
      <c r="I58" s="173"/>
      <c r="J58" s="173"/>
      <c r="K58" s="246"/>
      <c r="M58" s="246"/>
    </row>
    <row r="59" spans="1:13" ht="15" customHeight="1">
      <c r="C59" s="856" t="s">
        <v>127</v>
      </c>
      <c r="D59" s="860"/>
      <c r="E59" s="860"/>
      <c r="F59" s="245"/>
      <c r="G59" s="245"/>
      <c r="H59" s="245"/>
      <c r="I59" s="173"/>
      <c r="J59" s="173"/>
      <c r="K59" s="246"/>
      <c r="M59" s="246"/>
    </row>
    <row r="60" spans="1:13" ht="15" customHeight="1">
      <c r="C60" s="856" t="s">
        <v>128</v>
      </c>
      <c r="D60" s="860"/>
      <c r="E60" s="860"/>
      <c r="F60" s="245"/>
      <c r="G60" s="245"/>
      <c r="H60" s="245"/>
      <c r="I60" s="173"/>
      <c r="J60" s="173"/>
      <c r="K60" s="246"/>
      <c r="M60" s="246"/>
    </row>
    <row r="61" spans="1:13" ht="15" customHeight="1">
      <c r="C61" s="854" t="s">
        <v>773</v>
      </c>
      <c r="D61" s="860"/>
      <c r="E61" s="860"/>
      <c r="F61" s="245"/>
      <c r="G61" s="245"/>
      <c r="H61" s="245"/>
      <c r="I61" s="173"/>
      <c r="J61" s="173"/>
      <c r="K61" s="246"/>
      <c r="M61" s="246"/>
    </row>
    <row r="62" spans="1:13" ht="15" customHeight="1">
      <c r="C62" s="851" t="s">
        <v>505</v>
      </c>
      <c r="D62" s="860"/>
      <c r="E62" s="860"/>
      <c r="F62" s="245"/>
      <c r="G62" s="245"/>
      <c r="H62" s="245"/>
      <c r="I62" s="173"/>
      <c r="J62" s="173"/>
      <c r="K62" s="246"/>
      <c r="M62" s="246"/>
    </row>
    <row r="63" spans="1:13" ht="15" customHeight="1">
      <c r="C63" s="851" t="s">
        <v>213</v>
      </c>
      <c r="D63" s="860"/>
      <c r="E63" s="860"/>
      <c r="F63" s="245"/>
      <c r="G63" s="245"/>
      <c r="H63" s="245"/>
      <c r="I63" s="173"/>
      <c r="J63" s="173"/>
      <c r="K63" s="246"/>
      <c r="M63" s="246"/>
    </row>
    <row r="64" spans="1:13" ht="15" customHeight="1">
      <c r="C64" s="851" t="s">
        <v>504</v>
      </c>
      <c r="D64" s="860"/>
      <c r="E64" s="860"/>
      <c r="F64" s="245"/>
      <c r="G64" s="245"/>
      <c r="H64" s="245"/>
      <c r="I64" s="173"/>
      <c r="J64" s="173"/>
      <c r="K64" s="246"/>
      <c r="M64" s="246"/>
    </row>
    <row r="65" spans="3:13" ht="15" customHeight="1">
      <c r="C65" s="854" t="s">
        <v>217</v>
      </c>
      <c r="D65" s="860"/>
      <c r="E65" s="860"/>
      <c r="F65" s="245"/>
      <c r="G65" s="245"/>
      <c r="H65" s="245"/>
      <c r="I65" s="173"/>
      <c r="J65" s="173"/>
      <c r="K65" s="246"/>
      <c r="M65" s="246"/>
    </row>
    <row r="66" spans="3:13" ht="15" customHeight="1">
      <c r="C66" s="854" t="s">
        <v>766</v>
      </c>
      <c r="D66" s="860"/>
      <c r="E66" s="860"/>
      <c r="F66" s="245"/>
      <c r="G66" s="245"/>
      <c r="H66" s="245"/>
      <c r="I66" s="173"/>
      <c r="J66" s="173"/>
      <c r="K66" s="246"/>
      <c r="M66" s="246"/>
    </row>
    <row r="67" spans="3:13" ht="15" customHeight="1">
      <c r="C67" s="857" t="s">
        <v>102</v>
      </c>
      <c r="D67" s="867"/>
      <c r="E67" s="867"/>
      <c r="F67" s="243"/>
      <c r="G67" s="248"/>
      <c r="H67" s="248"/>
      <c r="I67" s="173"/>
      <c r="J67" s="173"/>
      <c r="K67" s="246"/>
      <c r="M67" s="246"/>
    </row>
    <row r="68" spans="3:13" ht="15" customHeight="1">
      <c r="C68" s="824"/>
      <c r="D68" s="863"/>
      <c r="E68" s="863"/>
      <c r="F68" s="243"/>
      <c r="G68" s="251"/>
      <c r="H68" s="251"/>
      <c r="I68" s="173"/>
      <c r="J68" s="173"/>
      <c r="K68" s="246"/>
      <c r="M68" s="246"/>
    </row>
    <row r="69" spans="3:13" ht="15" customHeight="1">
      <c r="C69" s="858" t="s">
        <v>202</v>
      </c>
      <c r="D69" s="862"/>
      <c r="E69" s="862"/>
      <c r="F69" s="243"/>
      <c r="G69" s="250"/>
      <c r="H69" s="250"/>
      <c r="I69" s="173"/>
      <c r="J69" s="173"/>
      <c r="K69" s="246"/>
      <c r="M69" s="246"/>
    </row>
    <row r="70" spans="3:13" ht="15" customHeight="1">
      <c r="C70" s="859" t="s">
        <v>257</v>
      </c>
      <c r="D70" s="868"/>
      <c r="E70" s="868"/>
      <c r="F70" s="243"/>
      <c r="G70" s="251"/>
      <c r="H70" s="251"/>
      <c r="I70" s="173"/>
      <c r="J70" s="173"/>
      <c r="K70" s="246"/>
      <c r="M70" s="246"/>
    </row>
    <row r="71" spans="3:13">
      <c r="C71" s="859" t="s">
        <v>413</v>
      </c>
      <c r="D71" s="860"/>
      <c r="E71" s="860"/>
      <c r="F71" s="245"/>
      <c r="G71" s="251"/>
      <c r="H71" s="251"/>
      <c r="I71" s="173"/>
      <c r="J71" s="173"/>
      <c r="K71" s="246"/>
      <c r="M71" s="246"/>
    </row>
    <row r="72" spans="3:13">
      <c r="C72" s="859" t="s">
        <v>414</v>
      </c>
      <c r="D72" s="860"/>
      <c r="E72" s="860"/>
      <c r="F72" s="245"/>
      <c r="G72" s="245"/>
      <c r="H72" s="245"/>
      <c r="I72" s="173"/>
      <c r="J72" s="173"/>
      <c r="K72" s="246"/>
      <c r="M72" s="246"/>
    </row>
    <row r="73" spans="3:13">
      <c r="C73" s="453" t="s">
        <v>32</v>
      </c>
      <c r="D73" s="860"/>
      <c r="E73" s="860"/>
      <c r="F73" s="245"/>
      <c r="G73" s="245"/>
      <c r="H73" s="245"/>
      <c r="I73" s="173"/>
      <c r="J73" s="173"/>
      <c r="K73" s="246"/>
      <c r="M73" s="246"/>
    </row>
    <row r="74" spans="3:13" ht="28.5" customHeight="1" thickBot="1">
      <c r="C74" s="454" t="s">
        <v>203</v>
      </c>
      <c r="D74" s="869"/>
      <c r="E74" s="869"/>
      <c r="F74" s="243"/>
      <c r="G74" s="168"/>
      <c r="H74" s="168"/>
      <c r="I74" s="173"/>
      <c r="J74" s="173"/>
      <c r="K74" s="246"/>
      <c r="M74" s="246"/>
    </row>
    <row r="75" spans="3:13" ht="15" customHeight="1" thickTop="1">
      <c r="C75" s="173"/>
      <c r="D75" s="870"/>
      <c r="E75" s="870"/>
      <c r="F75" s="243"/>
      <c r="G75" s="243"/>
      <c r="H75" s="243"/>
      <c r="I75" s="173"/>
      <c r="J75" s="173"/>
      <c r="K75" s="246"/>
      <c r="M75" s="246"/>
    </row>
    <row r="76" spans="3:13" ht="15" customHeight="1">
      <c r="C76" s="173"/>
      <c r="D76" s="870"/>
      <c r="E76" s="870"/>
      <c r="F76" s="243"/>
      <c r="G76" s="243"/>
      <c r="H76" s="243"/>
      <c r="I76" s="173"/>
      <c r="J76" s="173"/>
      <c r="K76" s="246"/>
      <c r="M76" s="246"/>
    </row>
    <row r="77" spans="3:13" ht="15" customHeight="1">
      <c r="C77" s="173"/>
      <c r="D77" s="245"/>
      <c r="E77" s="245"/>
      <c r="F77" s="245"/>
      <c r="G77" s="245"/>
      <c r="H77" s="245"/>
      <c r="I77" s="173"/>
      <c r="J77" s="173"/>
      <c r="M77" s="246"/>
    </row>
    <row r="78" spans="3:13">
      <c r="C78" s="173"/>
      <c r="D78" s="245"/>
      <c r="E78" s="245"/>
      <c r="F78" s="245"/>
      <c r="G78" s="245"/>
      <c r="H78" s="245"/>
      <c r="I78" s="173"/>
      <c r="J78" s="173"/>
      <c r="M78" s="246"/>
    </row>
    <row r="79" spans="3:13">
      <c r="C79" s="173"/>
      <c r="D79" s="243"/>
      <c r="E79" s="243"/>
      <c r="F79" s="243"/>
      <c r="G79" s="243"/>
      <c r="H79" s="243"/>
      <c r="I79" s="173"/>
      <c r="J79" s="173"/>
      <c r="M79" s="246"/>
    </row>
    <row r="80" spans="3:13">
      <c r="C80" s="173"/>
      <c r="D80" s="243"/>
      <c r="E80" s="243"/>
      <c r="F80" s="243"/>
      <c r="G80" s="243"/>
      <c r="H80" s="243"/>
      <c r="I80" s="173"/>
      <c r="J80" s="173"/>
      <c r="M80" s="246"/>
    </row>
    <row r="81" spans="3:13">
      <c r="C81" s="173"/>
      <c r="D81" s="243"/>
      <c r="E81" s="243"/>
      <c r="F81" s="243"/>
      <c r="G81" s="243"/>
      <c r="H81" s="243"/>
      <c r="I81" s="173"/>
      <c r="J81" s="173"/>
      <c r="M81" s="246"/>
    </row>
    <row r="82" spans="3:13">
      <c r="C82" s="173"/>
      <c r="D82" s="243"/>
      <c r="E82" s="243"/>
      <c r="F82" s="243"/>
      <c r="G82" s="243"/>
      <c r="H82" s="243"/>
      <c r="I82" s="173"/>
      <c r="J82" s="173"/>
      <c r="M82" s="246"/>
    </row>
    <row r="83" spans="3:13">
      <c r="C83" s="173"/>
      <c r="D83" s="243"/>
      <c r="E83" s="243"/>
      <c r="F83" s="243"/>
      <c r="G83" s="243"/>
      <c r="H83" s="243"/>
      <c r="I83" s="173"/>
      <c r="J83" s="173"/>
      <c r="M83" s="246"/>
    </row>
    <row r="84" spans="3:13">
      <c r="C84" s="173"/>
      <c r="D84" s="243"/>
      <c r="E84" s="243"/>
      <c r="F84" s="243"/>
      <c r="G84" s="243"/>
      <c r="H84" s="243"/>
      <c r="I84" s="173"/>
      <c r="J84" s="173"/>
      <c r="M84" s="246"/>
    </row>
    <row r="85" spans="3:13">
      <c r="C85" s="173"/>
      <c r="D85" s="243"/>
      <c r="E85" s="243"/>
      <c r="F85" s="243"/>
      <c r="G85" s="243"/>
      <c r="H85" s="243"/>
      <c r="I85" s="173"/>
      <c r="J85" s="173"/>
      <c r="M85" s="246"/>
    </row>
    <row r="86" spans="3:13">
      <c r="C86" s="173"/>
      <c r="D86" s="243"/>
      <c r="E86" s="243"/>
      <c r="F86" s="243"/>
      <c r="G86" s="243"/>
      <c r="H86" s="243"/>
      <c r="I86" s="173"/>
      <c r="J86" s="173"/>
      <c r="M86" s="246"/>
    </row>
    <row r="87" spans="3:13">
      <c r="C87" s="173"/>
      <c r="D87" s="243"/>
      <c r="E87" s="243"/>
      <c r="F87" s="243"/>
      <c r="G87" s="243"/>
      <c r="H87" s="243"/>
      <c r="I87" s="173"/>
      <c r="J87" s="173"/>
      <c r="M87" s="246"/>
    </row>
    <row r="88" spans="3:13">
      <c r="C88" s="173"/>
      <c r="D88" s="243"/>
      <c r="E88" s="243"/>
      <c r="F88" s="243"/>
      <c r="G88" s="243"/>
      <c r="H88" s="243"/>
      <c r="I88" s="173"/>
      <c r="J88" s="173"/>
    </row>
    <row r="89" spans="3:13">
      <c r="C89" s="173"/>
      <c r="D89" s="243"/>
      <c r="E89" s="243"/>
      <c r="F89" s="243"/>
      <c r="G89" s="243"/>
      <c r="H89" s="243"/>
      <c r="I89" s="173"/>
      <c r="J89" s="173"/>
    </row>
    <row r="90" spans="3:13">
      <c r="C90" s="173"/>
      <c r="D90" s="243"/>
      <c r="E90" s="243"/>
      <c r="F90" s="243"/>
      <c r="G90" s="243"/>
      <c r="H90" s="243"/>
      <c r="I90" s="173"/>
      <c r="J90" s="173"/>
    </row>
    <row r="91" spans="3:13">
      <c r="C91" s="173"/>
      <c r="D91" s="243"/>
      <c r="E91" s="243"/>
      <c r="F91" s="243"/>
      <c r="G91" s="243"/>
      <c r="H91" s="243"/>
      <c r="I91" s="173"/>
      <c r="J91" s="173"/>
    </row>
    <row r="92" spans="3:13">
      <c r="C92" s="173"/>
      <c r="D92" s="243"/>
      <c r="E92" s="243"/>
      <c r="F92" s="243"/>
      <c r="G92" s="243"/>
      <c r="H92" s="243"/>
      <c r="I92" s="173"/>
      <c r="J92" s="173"/>
    </row>
    <row r="93" spans="3:13">
      <c r="C93" s="173"/>
      <c r="D93" s="243"/>
      <c r="E93" s="243"/>
      <c r="F93" s="243"/>
      <c r="G93" s="243"/>
      <c r="H93" s="243"/>
      <c r="I93" s="173"/>
      <c r="J93" s="173"/>
    </row>
    <row r="94" spans="3:13">
      <c r="C94" s="173"/>
      <c r="D94" s="243"/>
      <c r="E94" s="243"/>
      <c r="F94" s="243"/>
      <c r="G94" s="243"/>
      <c r="H94" s="243"/>
      <c r="I94" s="173"/>
      <c r="J94" s="173"/>
    </row>
    <row r="95" spans="3:13">
      <c r="C95" s="173"/>
      <c r="D95" s="243"/>
      <c r="E95" s="243"/>
      <c r="F95" s="243"/>
      <c r="G95" s="243"/>
      <c r="H95" s="243"/>
      <c r="I95" s="173"/>
      <c r="J95" s="173"/>
    </row>
  </sheetData>
  <mergeCells count="2">
    <mergeCell ref="D4:E4"/>
    <mergeCell ref="G4:H4"/>
  </mergeCells>
  <hyperlinks>
    <hyperlink ref="A1" location="Índice!A1" display="Índice!A1" xr:uid="{00000000-0004-0000-1100-000000000000}"/>
  </hyperlinks>
  <pageMargins left="0.70866141732283472" right="0.70866141732283472" top="0.74803149606299213" bottom="0.74803149606299213" header="0.31496062992125984" footer="0.31496062992125984"/>
  <pageSetup paperSize="9" scale="14" orientation="portrait" r:id="rId1"/>
  <headerFooter>
    <oddFooter>&amp;L29/04/2015&amp;R&amp;F</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42"/>
  <sheetViews>
    <sheetView showGridLines="0" topLeftCell="A22" zoomScaleNormal="100" workbookViewId="0">
      <selection activeCell="C29" sqref="C29"/>
    </sheetView>
  </sheetViews>
  <sheetFormatPr defaultColWidth="9.33203125" defaultRowHeight="13.8"/>
  <cols>
    <col min="1" max="1" width="9.33203125" style="81" customWidth="1"/>
    <col min="2" max="2" width="5" style="81" customWidth="1"/>
    <col min="3" max="3" width="77.44140625" style="81" bestFit="1" customWidth="1"/>
    <col min="4" max="5" width="20.33203125" style="81" customWidth="1"/>
    <col min="6" max="6" width="1.6640625" style="237" customWidth="1"/>
    <col min="7" max="7" width="15.6640625" style="81" customWidth="1"/>
    <col min="8" max="8" width="15.44140625" style="81" customWidth="1"/>
    <col min="9" max="10" width="9.33203125" style="81"/>
    <col min="11" max="11" width="11.6640625" style="81" bestFit="1" customWidth="1"/>
    <col min="12" max="16384" width="9.33203125" style="81"/>
  </cols>
  <sheetData>
    <row r="1" spans="1:13">
      <c r="A1" s="8">
        <f>+'N2-17-REN - Vendas e Prest serv'!A1+1</f>
        <v>18</v>
      </c>
      <c r="B1" s="9"/>
      <c r="C1" s="9"/>
      <c r="D1" s="9"/>
      <c r="E1" s="9"/>
    </row>
    <row r="2" spans="1:13" ht="15.6">
      <c r="A2" s="9"/>
      <c r="B2" s="9"/>
      <c r="C2" s="240" t="str">
        <f>Índice!E27</f>
        <v>Quadro N2-18-REN - Custo das mercadorias vendidas e matérias consumidas</v>
      </c>
    </row>
    <row r="3" spans="1:13">
      <c r="C3" s="93"/>
    </row>
    <row r="5" spans="1:13">
      <c r="H5" s="97" t="s">
        <v>280</v>
      </c>
    </row>
    <row r="6" spans="1:13" ht="15" customHeight="1">
      <c r="D6" s="975" t="s">
        <v>1</v>
      </c>
      <c r="E6" s="975"/>
      <c r="G6" s="975" t="s">
        <v>2</v>
      </c>
      <c r="H6" s="975"/>
    </row>
    <row r="7" spans="1:13" ht="22.5" customHeight="1">
      <c r="D7" s="256" t="s">
        <v>282</v>
      </c>
      <c r="E7" s="256" t="s">
        <v>283</v>
      </c>
      <c r="G7" s="256" t="s">
        <v>282</v>
      </c>
      <c r="H7" s="256" t="s">
        <v>283</v>
      </c>
    </row>
    <row r="8" spans="1:13" ht="15" customHeight="1">
      <c r="A8" s="94"/>
      <c r="B8" s="94"/>
      <c r="C8" s="257" t="s">
        <v>65</v>
      </c>
      <c r="D8" s="149"/>
      <c r="E8" s="149"/>
      <c r="G8" s="149"/>
      <c r="H8" s="149"/>
      <c r="K8" s="246"/>
    </row>
    <row r="9" spans="1:13" ht="15" customHeight="1">
      <c r="A9" s="94"/>
      <c r="B9" s="94"/>
      <c r="C9" s="257" t="s">
        <v>220</v>
      </c>
      <c r="D9" s="149"/>
      <c r="E9" s="149"/>
      <c r="G9" s="149"/>
      <c r="H9" s="149"/>
      <c r="K9" s="246"/>
    </row>
    <row r="10" spans="1:13" ht="15" customHeight="1">
      <c r="A10" s="94"/>
      <c r="B10" s="94"/>
      <c r="C10" s="257" t="s">
        <v>34</v>
      </c>
      <c r="D10" s="149"/>
      <c r="E10" s="149"/>
      <c r="G10" s="149"/>
      <c r="H10" s="149"/>
      <c r="K10" s="246"/>
    </row>
    <row r="11" spans="1:13" ht="15" customHeight="1">
      <c r="A11" s="94"/>
      <c r="B11" s="94"/>
      <c r="C11" s="257" t="s">
        <v>507</v>
      </c>
      <c r="D11" s="149"/>
      <c r="E11" s="149"/>
      <c r="G11" s="149"/>
      <c r="H11" s="149"/>
      <c r="K11" s="246"/>
    </row>
    <row r="12" spans="1:13" ht="15" customHeight="1">
      <c r="A12" s="94"/>
      <c r="B12" s="94"/>
      <c r="C12" s="122" t="s">
        <v>127</v>
      </c>
      <c r="D12" s="149"/>
      <c r="E12" s="149"/>
      <c r="G12" s="149"/>
      <c r="H12" s="149"/>
      <c r="K12" s="246"/>
    </row>
    <row r="13" spans="1:13" ht="15" customHeight="1">
      <c r="A13" s="94"/>
      <c r="B13" s="94"/>
      <c r="C13" s="817" t="s">
        <v>128</v>
      </c>
      <c r="D13" s="149"/>
      <c r="E13" s="149"/>
      <c r="G13" s="149"/>
      <c r="H13" s="149"/>
      <c r="K13" s="246"/>
    </row>
    <row r="14" spans="1:13" ht="15" customHeight="1">
      <c r="A14" s="94"/>
      <c r="B14" s="94"/>
      <c r="C14" s="871" t="s">
        <v>772</v>
      </c>
      <c r="D14" s="149"/>
      <c r="E14" s="149"/>
      <c r="G14" s="149"/>
      <c r="H14" s="149"/>
      <c r="K14" s="246"/>
      <c r="M14" s="246"/>
    </row>
    <row r="15" spans="1:13" ht="15" customHeight="1">
      <c r="C15" s="872" t="s">
        <v>271</v>
      </c>
    </row>
    <row r="16" spans="1:13" ht="15" customHeight="1">
      <c r="A16" s="94"/>
      <c r="B16" s="94"/>
      <c r="C16" s="871" t="s">
        <v>217</v>
      </c>
      <c r="D16" s="149"/>
      <c r="E16" s="149"/>
      <c r="G16" s="149"/>
      <c r="H16" s="149"/>
      <c r="K16" s="246"/>
      <c r="M16" s="246"/>
    </row>
    <row r="17" spans="3:13" ht="15" customHeight="1">
      <c r="C17" s="871" t="s">
        <v>66</v>
      </c>
      <c r="D17" s="149"/>
      <c r="E17" s="149"/>
      <c r="G17" s="149"/>
      <c r="H17" s="149"/>
      <c r="K17" s="246"/>
      <c r="M17" s="246"/>
    </row>
    <row r="18" spans="3:13" ht="15" customHeight="1">
      <c r="C18" s="871" t="s">
        <v>766</v>
      </c>
      <c r="D18" s="149"/>
      <c r="E18" s="149"/>
      <c r="G18" s="149"/>
      <c r="H18" s="149"/>
      <c r="K18" s="246"/>
      <c r="M18" s="246"/>
    </row>
    <row r="19" spans="3:13" ht="15" customHeight="1" thickBot="1">
      <c r="C19" s="186" t="s">
        <v>67</v>
      </c>
      <c r="D19" s="168"/>
      <c r="E19" s="168"/>
      <c r="G19" s="168"/>
      <c r="H19" s="168"/>
      <c r="K19" s="246"/>
      <c r="M19" s="246"/>
    </row>
    <row r="20" spans="3:13" ht="15" customHeight="1" thickTop="1">
      <c r="C20" s="173"/>
      <c r="D20" s="245"/>
      <c r="E20" s="245"/>
      <c r="G20" s="245"/>
      <c r="H20" s="245"/>
      <c r="K20" s="246"/>
      <c r="M20" s="246"/>
    </row>
    <row r="21" spans="3:13" ht="15" customHeight="1">
      <c r="C21" s="173"/>
      <c r="D21" s="173"/>
      <c r="E21" s="173"/>
      <c r="G21" s="173"/>
      <c r="H21" s="173"/>
      <c r="K21" s="246"/>
      <c r="M21" s="246"/>
    </row>
    <row r="22" spans="3:13" ht="33.75" customHeight="1">
      <c r="C22" s="230"/>
      <c r="D22" s="173"/>
      <c r="E22" s="173"/>
      <c r="G22" s="173"/>
      <c r="H22" s="173"/>
      <c r="K22" s="246"/>
      <c r="M22" s="246"/>
    </row>
    <row r="23" spans="3:13" ht="15" customHeight="1">
      <c r="C23" s="455" t="str">
        <f>+C8</f>
        <v>Diferencial CAE não cessados</v>
      </c>
      <c r="D23" s="149"/>
      <c r="E23" s="149"/>
      <c r="G23" s="149"/>
      <c r="H23" s="149"/>
      <c r="K23" s="246"/>
      <c r="M23" s="246"/>
    </row>
    <row r="24" spans="3:13" ht="15" customHeight="1">
      <c r="C24" s="455" t="str">
        <f>+C9</f>
        <v>Concessionária zona piloto</v>
      </c>
      <c r="D24" s="149"/>
      <c r="E24" s="149"/>
      <c r="G24" s="149"/>
      <c r="H24" s="149"/>
      <c r="K24" s="246"/>
      <c r="M24" s="246"/>
    </row>
    <row r="25" spans="3:13" ht="15" customHeight="1">
      <c r="C25" s="455" t="str">
        <f>+C10</f>
        <v>Interruptibilidade</v>
      </c>
      <c r="D25" s="149"/>
      <c r="E25" s="149"/>
      <c r="G25" s="149"/>
      <c r="H25" s="149"/>
      <c r="K25" s="246"/>
      <c r="M25" s="246"/>
    </row>
    <row r="26" spans="3:13" ht="15" customHeight="1">
      <c r="C26" s="257" t="s">
        <v>507</v>
      </c>
      <c r="D26" s="149"/>
      <c r="E26" s="149"/>
      <c r="G26" s="149"/>
      <c r="H26" s="149"/>
      <c r="K26" s="246"/>
      <c r="M26" s="246"/>
    </row>
    <row r="27" spans="3:13" ht="15" customHeight="1">
      <c r="C27" s="122" t="s">
        <v>127</v>
      </c>
      <c r="D27" s="149"/>
      <c r="E27" s="149"/>
      <c r="G27" s="149"/>
      <c r="H27" s="149"/>
      <c r="K27" s="246"/>
      <c r="M27" s="246"/>
    </row>
    <row r="28" spans="3:13" ht="15" customHeight="1">
      <c r="C28" s="122" t="s">
        <v>128</v>
      </c>
    </row>
    <row r="29" spans="3:13" ht="15" customHeight="1">
      <c r="C29" s="455" t="str">
        <f>+C14</f>
        <v>Garantia de Potência/Mecanismos de capacidade</v>
      </c>
      <c r="D29" s="149"/>
      <c r="E29" s="149"/>
      <c r="G29" s="149"/>
      <c r="H29" s="149"/>
      <c r="K29" s="246"/>
      <c r="M29" s="246"/>
    </row>
    <row r="30" spans="3:13" ht="15" customHeight="1">
      <c r="C30" s="484" t="s">
        <v>271</v>
      </c>
    </row>
    <row r="31" spans="3:13" ht="15" customHeight="1">
      <c r="C31" s="455" t="str">
        <f>+C16</f>
        <v>Compensações sociais e ambientais</v>
      </c>
      <c r="D31" s="149"/>
      <c r="E31" s="149"/>
      <c r="G31" s="149"/>
      <c r="H31" s="149"/>
      <c r="K31" s="246"/>
      <c r="M31" s="246"/>
    </row>
    <row r="32" spans="3:13" ht="15" customHeight="1">
      <c r="C32" s="173" t="s">
        <v>66</v>
      </c>
    </row>
    <row r="33" spans="3:13" ht="15" customHeight="1">
      <c r="C33" s="871" t="s">
        <v>766</v>
      </c>
      <c r="D33" s="149"/>
      <c r="E33" s="149"/>
      <c r="G33" s="149"/>
      <c r="H33" s="149"/>
      <c r="K33" s="246"/>
      <c r="M33" s="246"/>
    </row>
    <row r="34" spans="3:13" ht="15" customHeight="1" thickBot="1">
      <c r="C34" s="258" t="s">
        <v>68</v>
      </c>
      <c r="D34" s="168"/>
      <c r="E34" s="168"/>
      <c r="G34" s="168"/>
      <c r="H34" s="168"/>
      <c r="K34" s="246"/>
      <c r="M34" s="246"/>
    </row>
    <row r="35" spans="3:13" ht="14.4" thickTop="1">
      <c r="D35" s="149"/>
      <c r="E35" s="149"/>
      <c r="G35" s="149"/>
      <c r="H35" s="149"/>
      <c r="K35" s="246"/>
      <c r="M35" s="246"/>
    </row>
    <row r="36" spans="3:13" ht="14.4" thickBot="1">
      <c r="C36" s="258" t="s">
        <v>69</v>
      </c>
      <c r="D36" s="259"/>
      <c r="E36" s="259"/>
      <c r="G36" s="259"/>
      <c r="H36" s="259"/>
      <c r="K36" s="246"/>
      <c r="M36" s="246"/>
    </row>
    <row r="37" spans="3:13">
      <c r="D37" s="246"/>
      <c r="E37" s="246"/>
      <c r="G37" s="246"/>
      <c r="H37" s="246"/>
    </row>
    <row r="38" spans="3:13">
      <c r="D38" s="246"/>
      <c r="E38" s="246"/>
      <c r="G38" s="246"/>
      <c r="H38" s="246"/>
    </row>
    <row r="39" spans="3:13">
      <c r="D39" s="246"/>
      <c r="E39" s="246"/>
      <c r="G39" s="246"/>
      <c r="H39" s="246"/>
    </row>
    <row r="42" spans="3:13" ht="9.75" customHeight="1"/>
  </sheetData>
  <mergeCells count="2">
    <mergeCell ref="D6:E6"/>
    <mergeCell ref="G6:H6"/>
  </mergeCells>
  <hyperlinks>
    <hyperlink ref="A1" location="Índice!A1" display="Índice!A1" xr:uid="{00000000-0004-0000-1200-000000000000}"/>
  </hyperlinks>
  <pageMargins left="0.70866141732283472" right="0.70866141732283472" top="0.74803149606299213" bottom="0.74803149606299213" header="0.31496062992125984" footer="0.31496062992125984"/>
  <pageSetup paperSize="9" scale="73" orientation="landscape" r:id="rId1"/>
  <headerFooter>
    <oddFooter>&amp;L29/04/2015&amp;R&amp;F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5"/>
  <sheetViews>
    <sheetView showGridLines="0" topLeftCell="A25" zoomScale="70" zoomScaleNormal="70" workbookViewId="0"/>
  </sheetViews>
  <sheetFormatPr defaultColWidth="9.33203125" defaultRowHeight="13.8"/>
  <cols>
    <col min="1" max="1" width="40.33203125" style="10" customWidth="1"/>
    <col min="2" max="2" width="5.6640625" style="10" customWidth="1"/>
    <col min="3" max="3" width="68.6640625" style="10" customWidth="1"/>
    <col min="4" max="4" width="21.6640625" style="10" bestFit="1" customWidth="1"/>
    <col min="5" max="16" width="10.6640625" style="10" customWidth="1"/>
    <col min="17" max="17" width="10" style="10" customWidth="1"/>
    <col min="18" max="16384" width="9.33203125" style="10"/>
  </cols>
  <sheetData>
    <row r="1" spans="1:17">
      <c r="A1" s="8">
        <v>1</v>
      </c>
      <c r="B1" s="9"/>
      <c r="C1" s="9"/>
      <c r="D1" s="9"/>
      <c r="E1" s="9"/>
      <c r="F1" s="9"/>
      <c r="G1" s="9"/>
      <c r="H1" s="9"/>
      <c r="I1" s="9"/>
    </row>
    <row r="2" spans="1:17" ht="15.6">
      <c r="A2" s="9"/>
      <c r="B2" s="9"/>
      <c r="C2" s="934" t="str">
        <f>[40]Índice!D7</f>
        <v>Quadro N2-01-REN - Balanço de energia elétrica</v>
      </c>
      <c r="D2" s="934"/>
      <c r="E2" s="934"/>
      <c r="F2" s="934"/>
      <c r="G2" s="934"/>
      <c r="H2" s="934"/>
      <c r="I2" s="934"/>
    </row>
    <row r="3" spans="1:17">
      <c r="A3" s="9"/>
      <c r="B3" s="9"/>
      <c r="C3" s="11"/>
      <c r="D3" s="11"/>
      <c r="E3" s="11"/>
      <c r="F3" s="11"/>
      <c r="G3" s="11"/>
      <c r="H3" s="11"/>
      <c r="I3" s="11"/>
    </row>
    <row r="4" spans="1:17">
      <c r="B4" s="12"/>
      <c r="C4" s="12"/>
      <c r="D4" s="13"/>
      <c r="E4" s="13"/>
      <c r="F4" s="13"/>
      <c r="G4" s="13"/>
      <c r="H4" s="13"/>
      <c r="I4" s="13"/>
      <c r="J4" s="13"/>
      <c r="K4" s="13"/>
      <c r="L4" s="13"/>
      <c r="M4" s="13"/>
      <c r="N4" s="13"/>
      <c r="O4" s="13"/>
      <c r="P4" s="13"/>
      <c r="Q4" s="13"/>
    </row>
    <row r="5" spans="1:17">
      <c r="B5" s="13"/>
      <c r="C5" s="13"/>
      <c r="D5" s="13"/>
      <c r="E5" s="13"/>
      <c r="F5" s="13"/>
      <c r="G5" s="13"/>
      <c r="H5" s="13"/>
      <c r="I5" s="13"/>
      <c r="J5" s="13"/>
      <c r="K5" s="13"/>
      <c r="L5" s="13"/>
      <c r="M5" s="13"/>
      <c r="N5" s="13"/>
      <c r="O5" s="13"/>
      <c r="P5" s="13"/>
      <c r="Q5" s="14" t="s">
        <v>266</v>
      </c>
    </row>
    <row r="6" spans="1:17" ht="35.25" customHeight="1">
      <c r="B6" s="15" t="s">
        <v>153</v>
      </c>
      <c r="C6" s="13" t="s">
        <v>154</v>
      </c>
      <c r="D6" s="762" t="s">
        <v>155</v>
      </c>
      <c r="E6" s="763" t="s">
        <v>156</v>
      </c>
      <c r="F6" s="763" t="s">
        <v>157</v>
      </c>
      <c r="G6" s="763" t="s">
        <v>158</v>
      </c>
      <c r="H6" s="763" t="s">
        <v>159</v>
      </c>
      <c r="I6" s="763" t="s">
        <v>160</v>
      </c>
      <c r="J6" s="763" t="s">
        <v>161</v>
      </c>
      <c r="K6" s="763" t="s">
        <v>162</v>
      </c>
      <c r="L6" s="763" t="s">
        <v>163</v>
      </c>
      <c r="M6" s="763" t="s">
        <v>164</v>
      </c>
      <c r="N6" s="763" t="s">
        <v>165</v>
      </c>
      <c r="O6" s="763" t="s">
        <v>166</v>
      </c>
      <c r="P6" s="763" t="s">
        <v>167</v>
      </c>
      <c r="Q6" s="764" t="s">
        <v>282</v>
      </c>
    </row>
    <row r="7" spans="1:17">
      <c r="B7" s="15">
        <v>1</v>
      </c>
      <c r="C7" s="534" t="s">
        <v>168</v>
      </c>
      <c r="D7" s="592"/>
    </row>
    <row r="8" spans="1:17" s="538" customFormat="1">
      <c r="A8" s="535"/>
      <c r="B8" s="590">
        <v>2</v>
      </c>
      <c r="C8" s="24" t="s">
        <v>580</v>
      </c>
      <c r="D8" s="593" t="s">
        <v>581</v>
      </c>
      <c r="E8" s="536"/>
      <c r="F8" s="536"/>
      <c r="G8" s="536"/>
      <c r="H8" s="536"/>
      <c r="I8" s="536"/>
      <c r="J8" s="536"/>
      <c r="K8" s="536"/>
      <c r="L8" s="536"/>
      <c r="M8" s="536"/>
      <c r="N8" s="536"/>
      <c r="O8" s="536"/>
      <c r="P8" s="536"/>
      <c r="Q8" s="537"/>
    </row>
    <row r="9" spans="1:17" s="538" customFormat="1">
      <c r="A9" s="535"/>
      <c r="B9" s="590">
        <f>+B8+1</f>
        <v>3</v>
      </c>
      <c r="C9" s="28" t="s">
        <v>582</v>
      </c>
      <c r="D9" s="593"/>
      <c r="E9" s="536"/>
      <c r="F9" s="536"/>
      <c r="G9" s="536"/>
      <c r="H9" s="536"/>
      <c r="I9" s="536"/>
      <c r="J9" s="536"/>
      <c r="K9" s="536"/>
      <c r="L9" s="536"/>
      <c r="M9" s="536"/>
      <c r="N9" s="536"/>
      <c r="O9" s="536"/>
      <c r="P9" s="536"/>
      <c r="Q9" s="537"/>
    </row>
    <row r="10" spans="1:17" s="538" customFormat="1">
      <c r="A10" s="535"/>
      <c r="B10" s="590">
        <f t="shared" ref="B10:B52" si="0">+B9+1</f>
        <v>4</v>
      </c>
      <c r="C10" s="28" t="s">
        <v>583</v>
      </c>
      <c r="D10" s="593"/>
      <c r="E10" s="536"/>
      <c r="F10" s="536"/>
      <c r="G10" s="536"/>
      <c r="H10" s="536"/>
      <c r="I10" s="536"/>
      <c r="J10" s="536"/>
      <c r="K10" s="536"/>
      <c r="L10" s="536"/>
      <c r="M10" s="536"/>
      <c r="N10" s="536"/>
      <c r="O10" s="536"/>
      <c r="P10" s="536"/>
      <c r="Q10" s="537"/>
    </row>
    <row r="11" spans="1:17" s="538" customFormat="1">
      <c r="A11" s="535"/>
      <c r="B11" s="590">
        <f t="shared" si="0"/>
        <v>5</v>
      </c>
      <c r="C11" s="28" t="s">
        <v>584</v>
      </c>
      <c r="D11" s="593"/>
      <c r="E11" s="536"/>
      <c r="F11" s="536"/>
      <c r="G11" s="536"/>
      <c r="H11" s="536"/>
      <c r="I11" s="536"/>
      <c r="J11" s="536"/>
      <c r="K11" s="536"/>
      <c r="L11" s="536"/>
      <c r="M11" s="536"/>
      <c r="N11" s="536"/>
      <c r="O11" s="536"/>
      <c r="P11" s="536"/>
      <c r="Q11" s="537"/>
    </row>
    <row r="12" spans="1:17" s="538" customFormat="1">
      <c r="A12" s="535"/>
      <c r="B12" s="590">
        <f t="shared" si="0"/>
        <v>6</v>
      </c>
      <c r="C12" s="591" t="s">
        <v>585</v>
      </c>
      <c r="D12" s="593"/>
      <c r="E12" s="536"/>
      <c r="F12" s="536"/>
      <c r="G12" s="536"/>
      <c r="H12" s="536"/>
      <c r="I12" s="536"/>
      <c r="J12" s="536"/>
      <c r="K12" s="536"/>
      <c r="L12" s="536"/>
      <c r="M12" s="536"/>
      <c r="N12" s="536"/>
      <c r="O12" s="536"/>
      <c r="P12" s="536"/>
      <c r="Q12" s="537"/>
    </row>
    <row r="13" spans="1:17" s="538" customFormat="1">
      <c r="A13" s="535"/>
      <c r="B13" s="590">
        <f t="shared" si="0"/>
        <v>7</v>
      </c>
      <c r="C13" s="28" t="s">
        <v>586</v>
      </c>
      <c r="D13" s="593"/>
      <c r="E13" s="536"/>
      <c r="F13" s="536"/>
      <c r="G13" s="536"/>
      <c r="H13" s="536"/>
      <c r="I13" s="536"/>
      <c r="J13" s="536"/>
      <c r="K13" s="536"/>
      <c r="L13" s="536"/>
      <c r="M13" s="536"/>
      <c r="N13" s="536"/>
      <c r="O13" s="536"/>
      <c r="P13" s="536"/>
      <c r="Q13" s="537"/>
    </row>
    <row r="14" spans="1:17" s="538" customFormat="1">
      <c r="A14" s="535"/>
      <c r="B14" s="590">
        <f t="shared" si="0"/>
        <v>8</v>
      </c>
      <c r="C14" s="17" t="s">
        <v>587</v>
      </c>
      <c r="D14" s="593" t="s">
        <v>730</v>
      </c>
      <c r="E14" s="536"/>
      <c r="F14" s="536"/>
      <c r="G14" s="536"/>
      <c r="H14" s="536"/>
      <c r="I14" s="536"/>
      <c r="J14" s="536"/>
      <c r="K14" s="536"/>
      <c r="L14" s="536"/>
      <c r="M14" s="536"/>
      <c r="N14" s="536"/>
      <c r="O14" s="536"/>
      <c r="P14" s="536"/>
      <c r="Q14" s="537"/>
    </row>
    <row r="15" spans="1:17" s="538" customFormat="1">
      <c r="A15" s="535"/>
      <c r="B15" s="590">
        <f t="shared" si="0"/>
        <v>9</v>
      </c>
      <c r="C15" s="591" t="s">
        <v>588</v>
      </c>
      <c r="D15" s="31"/>
      <c r="E15" s="536"/>
      <c r="F15" s="536"/>
      <c r="G15" s="536"/>
      <c r="H15" s="536"/>
      <c r="I15" s="536"/>
      <c r="J15" s="536"/>
      <c r="K15" s="536"/>
      <c r="L15" s="536"/>
      <c r="M15" s="536"/>
      <c r="N15" s="536"/>
      <c r="O15" s="536"/>
      <c r="P15" s="536"/>
      <c r="Q15" s="537"/>
    </row>
    <row r="16" spans="1:17" s="538" customFormat="1">
      <c r="A16" s="535"/>
      <c r="B16" s="590">
        <f t="shared" si="0"/>
        <v>10</v>
      </c>
      <c r="C16" s="591" t="s">
        <v>585</v>
      </c>
      <c r="D16" s="31"/>
      <c r="E16" s="536"/>
      <c r="F16" s="536"/>
      <c r="G16" s="536"/>
      <c r="H16" s="536"/>
      <c r="I16" s="536"/>
      <c r="J16" s="536"/>
      <c r="K16" s="536"/>
      <c r="L16" s="536"/>
      <c r="M16" s="536"/>
      <c r="N16" s="536"/>
      <c r="O16" s="536"/>
      <c r="P16" s="536"/>
      <c r="Q16" s="537"/>
    </row>
    <row r="17" spans="1:17" s="538" customFormat="1">
      <c r="A17" s="535"/>
      <c r="B17" s="590">
        <f t="shared" si="0"/>
        <v>11</v>
      </c>
      <c r="C17" s="591" t="s">
        <v>589</v>
      </c>
      <c r="D17" s="31"/>
      <c r="E17" s="536"/>
      <c r="F17" s="536"/>
      <c r="G17" s="536"/>
      <c r="H17" s="536"/>
      <c r="I17" s="536"/>
      <c r="J17" s="536"/>
      <c r="K17" s="536"/>
      <c r="L17" s="536"/>
      <c r="M17" s="536"/>
      <c r="N17" s="536"/>
      <c r="O17" s="536"/>
      <c r="P17" s="536"/>
      <c r="Q17" s="537"/>
    </row>
    <row r="18" spans="1:17" s="538" customFormat="1">
      <c r="A18" s="535"/>
      <c r="B18" s="590">
        <f t="shared" si="0"/>
        <v>12</v>
      </c>
      <c r="C18" s="591" t="s">
        <v>585</v>
      </c>
      <c r="D18" s="31"/>
      <c r="E18" s="536"/>
      <c r="F18" s="536"/>
      <c r="G18" s="536"/>
      <c r="H18" s="536"/>
      <c r="I18" s="536"/>
      <c r="J18" s="536"/>
      <c r="K18" s="536"/>
      <c r="L18" s="536"/>
      <c r="M18" s="536"/>
      <c r="N18" s="536"/>
      <c r="O18" s="536"/>
      <c r="P18" s="536"/>
      <c r="Q18" s="537"/>
    </row>
    <row r="19" spans="1:17" s="538" customFormat="1">
      <c r="A19" s="535"/>
      <c r="B19" s="590">
        <f t="shared" si="0"/>
        <v>13</v>
      </c>
      <c r="C19" s="17" t="s">
        <v>731</v>
      </c>
      <c r="D19" s="31"/>
      <c r="E19" s="536"/>
      <c r="F19" s="536"/>
      <c r="G19" s="536"/>
      <c r="H19" s="536"/>
      <c r="I19" s="536"/>
      <c r="J19" s="536"/>
      <c r="K19" s="536"/>
      <c r="L19" s="536"/>
      <c r="M19" s="536"/>
      <c r="N19" s="536"/>
      <c r="O19" s="536"/>
      <c r="P19" s="536"/>
      <c r="Q19" s="537"/>
    </row>
    <row r="20" spans="1:17">
      <c r="A20" s="31"/>
      <c r="B20" s="590">
        <f t="shared" si="0"/>
        <v>14</v>
      </c>
      <c r="C20" s="17" t="s">
        <v>732</v>
      </c>
      <c r="D20" s="31"/>
      <c r="E20" s="536"/>
      <c r="F20" s="536"/>
      <c r="G20" s="536"/>
      <c r="H20" s="536"/>
      <c r="I20" s="536"/>
      <c r="J20" s="536"/>
      <c r="K20" s="536"/>
      <c r="L20" s="536"/>
      <c r="M20" s="536"/>
      <c r="N20" s="536"/>
      <c r="O20" s="536"/>
      <c r="P20" s="536"/>
      <c r="Q20" s="537"/>
    </row>
    <row r="21" spans="1:17">
      <c r="A21" s="31"/>
      <c r="B21" s="590">
        <f t="shared" si="0"/>
        <v>15</v>
      </c>
      <c r="C21" s="24" t="s">
        <v>733</v>
      </c>
      <c r="D21" s="593" t="s">
        <v>734</v>
      </c>
      <c r="E21" s="18"/>
      <c r="F21" s="18"/>
      <c r="G21" s="18"/>
      <c r="H21" s="18"/>
      <c r="I21" s="18"/>
      <c r="J21" s="18"/>
      <c r="K21" s="18"/>
      <c r="L21" s="18"/>
      <c r="M21" s="18"/>
      <c r="N21" s="18"/>
      <c r="O21" s="18"/>
      <c r="P21" s="18"/>
      <c r="Q21" s="19"/>
    </row>
    <row r="22" spans="1:17">
      <c r="A22" s="31"/>
      <c r="B22" s="590">
        <f t="shared" si="0"/>
        <v>16</v>
      </c>
      <c r="C22" s="28" t="s">
        <v>169</v>
      </c>
      <c r="D22" s="31"/>
      <c r="E22" s="21"/>
      <c r="F22" s="21"/>
      <c r="G22" s="21"/>
      <c r="H22" s="21"/>
      <c r="I22" s="21"/>
      <c r="J22" s="21"/>
      <c r="K22" s="21"/>
      <c r="L22" s="21"/>
      <c r="M22" s="21"/>
      <c r="N22" s="21"/>
      <c r="O22" s="21"/>
      <c r="P22" s="21"/>
      <c r="Q22" s="20"/>
    </row>
    <row r="23" spans="1:17">
      <c r="A23" s="31"/>
      <c r="B23" s="590">
        <f t="shared" si="0"/>
        <v>17</v>
      </c>
      <c r="C23" s="28" t="s">
        <v>247</v>
      </c>
      <c r="D23" s="31"/>
      <c r="E23" s="21"/>
      <c r="F23" s="21"/>
      <c r="G23" s="21"/>
      <c r="H23" s="21"/>
      <c r="I23" s="21"/>
      <c r="J23" s="21"/>
      <c r="K23" s="21"/>
      <c r="L23" s="21"/>
      <c r="M23" s="21"/>
      <c r="N23" s="21"/>
      <c r="O23" s="21"/>
      <c r="P23" s="21"/>
      <c r="Q23" s="20"/>
    </row>
    <row r="24" spans="1:17">
      <c r="A24" s="501"/>
      <c r="B24" s="590">
        <f t="shared" si="0"/>
        <v>18</v>
      </c>
      <c r="C24" s="24" t="s">
        <v>170</v>
      </c>
      <c r="D24" s="31"/>
      <c r="E24" s="18"/>
      <c r="F24" s="18"/>
      <c r="G24" s="18"/>
      <c r="H24" s="18"/>
      <c r="I24" s="18"/>
      <c r="J24" s="18"/>
      <c r="K24" s="18"/>
      <c r="L24" s="18"/>
      <c r="M24" s="18"/>
      <c r="N24" s="18"/>
      <c r="O24" s="18"/>
      <c r="P24" s="18"/>
      <c r="Q24" s="20"/>
    </row>
    <row r="25" spans="1:17" ht="15.75" customHeight="1">
      <c r="A25" s="31"/>
      <c r="B25" s="590">
        <f t="shared" si="0"/>
        <v>19</v>
      </c>
      <c r="C25" s="24" t="s">
        <v>714</v>
      </c>
      <c r="D25" s="31"/>
      <c r="E25" s="18"/>
      <c r="F25" s="18"/>
      <c r="G25" s="18"/>
      <c r="H25" s="18"/>
      <c r="I25" s="18"/>
      <c r="J25" s="18"/>
      <c r="K25" s="18"/>
      <c r="L25" s="18"/>
      <c r="M25" s="18"/>
      <c r="N25" s="18"/>
      <c r="O25" s="18"/>
      <c r="P25" s="18"/>
      <c r="Q25" s="19"/>
    </row>
    <row r="26" spans="1:17" ht="15.75" customHeight="1">
      <c r="A26" s="31"/>
      <c r="B26" s="590" t="s">
        <v>868</v>
      </c>
      <c r="C26" s="17" t="s">
        <v>869</v>
      </c>
      <c r="D26" s="31"/>
      <c r="E26" s="18"/>
      <c r="F26" s="18"/>
      <c r="G26" s="18"/>
      <c r="H26" s="18"/>
      <c r="I26" s="18"/>
      <c r="J26" s="18"/>
      <c r="K26" s="18"/>
      <c r="L26" s="18"/>
      <c r="M26" s="18"/>
      <c r="N26" s="18"/>
      <c r="O26" s="18"/>
      <c r="P26" s="18"/>
      <c r="Q26" s="19"/>
    </row>
    <row r="27" spans="1:17" ht="15.75" customHeight="1">
      <c r="A27" s="31"/>
      <c r="B27" s="590" t="s">
        <v>870</v>
      </c>
      <c r="C27" s="17" t="s">
        <v>901</v>
      </c>
      <c r="D27" s="31"/>
      <c r="E27" s="18"/>
      <c r="F27" s="18"/>
      <c r="G27" s="18"/>
      <c r="H27" s="18"/>
      <c r="I27" s="18"/>
      <c r="J27" s="18"/>
      <c r="K27" s="18"/>
      <c r="L27" s="18"/>
      <c r="M27" s="18"/>
      <c r="N27" s="18"/>
      <c r="O27" s="18"/>
      <c r="P27" s="18"/>
      <c r="Q27" s="19"/>
    </row>
    <row r="28" spans="1:17" ht="15.75" customHeight="1">
      <c r="A28" s="31"/>
      <c r="B28" s="590" t="s">
        <v>871</v>
      </c>
      <c r="C28" s="17" t="s">
        <v>872</v>
      </c>
      <c r="D28" s="31"/>
      <c r="E28" s="18"/>
      <c r="F28" s="18"/>
      <c r="G28" s="18"/>
      <c r="H28" s="18"/>
      <c r="I28" s="18"/>
      <c r="J28" s="18"/>
      <c r="K28" s="18"/>
      <c r="L28" s="18"/>
      <c r="M28" s="18"/>
      <c r="N28" s="18"/>
      <c r="O28" s="18"/>
      <c r="P28" s="18"/>
      <c r="Q28" s="19"/>
    </row>
    <row r="29" spans="1:17" ht="19.5" customHeight="1">
      <c r="A29" s="31"/>
      <c r="B29" s="590">
        <f>+B25+1</f>
        <v>20</v>
      </c>
      <c r="C29" s="22" t="s">
        <v>171</v>
      </c>
      <c r="D29" s="601" t="s">
        <v>902</v>
      </c>
      <c r="E29" s="19"/>
      <c r="F29" s="19"/>
      <c r="G29" s="19"/>
      <c r="H29" s="19"/>
      <c r="I29" s="19"/>
      <c r="J29" s="19"/>
      <c r="K29" s="19"/>
      <c r="L29" s="19"/>
      <c r="M29" s="19"/>
      <c r="N29" s="19"/>
      <c r="O29" s="19"/>
      <c r="P29" s="19"/>
      <c r="Q29" s="19"/>
    </row>
    <row r="30" spans="1:17">
      <c r="A30" s="501"/>
      <c r="B30" s="590">
        <f t="shared" si="0"/>
        <v>21</v>
      </c>
      <c r="C30" s="534" t="s">
        <v>172</v>
      </c>
      <c r="D30" s="16"/>
      <c r="E30" s="13"/>
      <c r="F30" s="13"/>
      <c r="G30" s="13"/>
      <c r="H30" s="13"/>
      <c r="I30" s="13"/>
      <c r="J30" s="13"/>
      <c r="K30" s="13"/>
      <c r="L30" s="13"/>
      <c r="M30" s="13"/>
      <c r="N30" s="13"/>
      <c r="O30" s="13"/>
      <c r="P30" s="13"/>
      <c r="Q30" s="13"/>
    </row>
    <row r="31" spans="1:17">
      <c r="A31" s="31"/>
      <c r="B31" s="590">
        <f t="shared" si="0"/>
        <v>22</v>
      </c>
      <c r="C31" s="17" t="s">
        <v>715</v>
      </c>
      <c r="D31" s="593" t="s">
        <v>735</v>
      </c>
      <c r="E31" s="18"/>
      <c r="F31" s="18"/>
      <c r="G31" s="18"/>
      <c r="H31" s="18"/>
      <c r="I31" s="18"/>
      <c r="J31" s="18"/>
      <c r="K31" s="18"/>
      <c r="L31" s="18"/>
      <c r="M31" s="18"/>
      <c r="N31" s="18"/>
      <c r="O31" s="18"/>
      <c r="P31" s="18"/>
      <c r="Q31" s="19"/>
    </row>
    <row r="32" spans="1:17">
      <c r="A32" s="501"/>
      <c r="B32" s="590">
        <f t="shared" si="0"/>
        <v>23</v>
      </c>
      <c r="C32" s="13" t="s">
        <v>173</v>
      </c>
      <c r="D32" s="16"/>
      <c r="E32" s="21"/>
      <c r="F32" s="21"/>
      <c r="G32" s="21"/>
      <c r="H32" s="21"/>
      <c r="I32" s="21"/>
      <c r="J32" s="21"/>
      <c r="K32" s="21"/>
      <c r="L32" s="21"/>
      <c r="M32" s="21"/>
      <c r="N32" s="21"/>
      <c r="O32" s="21"/>
      <c r="P32" s="21"/>
      <c r="Q32" s="20"/>
    </row>
    <row r="33" spans="1:17">
      <c r="A33" s="31"/>
      <c r="B33" s="590">
        <f t="shared" si="0"/>
        <v>24</v>
      </c>
      <c r="C33" s="13" t="s">
        <v>716</v>
      </c>
      <c r="D33" s="23"/>
      <c r="E33" s="21"/>
      <c r="F33" s="21"/>
      <c r="G33" s="21"/>
      <c r="H33" s="21"/>
      <c r="I33" s="21"/>
      <c r="J33" s="21"/>
      <c r="K33" s="21"/>
      <c r="L33" s="21"/>
      <c r="M33" s="21"/>
      <c r="N33" s="21"/>
      <c r="O33" s="21"/>
      <c r="P33" s="21"/>
      <c r="Q33" s="20"/>
    </row>
    <row r="34" spans="1:17">
      <c r="A34" s="31"/>
      <c r="B34" s="590">
        <f t="shared" si="0"/>
        <v>25</v>
      </c>
      <c r="C34" s="17" t="s">
        <v>736</v>
      </c>
      <c r="D34" s="593" t="s">
        <v>737</v>
      </c>
      <c r="E34" s="18"/>
      <c r="F34" s="18"/>
      <c r="G34" s="18"/>
      <c r="H34" s="18"/>
      <c r="I34" s="18"/>
      <c r="J34" s="18"/>
      <c r="K34" s="18"/>
      <c r="L34" s="18"/>
      <c r="M34" s="18"/>
      <c r="N34" s="18"/>
      <c r="O34" s="18"/>
      <c r="P34" s="18"/>
      <c r="Q34" s="19"/>
    </row>
    <row r="35" spans="1:17">
      <c r="A35" s="31"/>
      <c r="B35" s="590">
        <f t="shared" si="0"/>
        <v>26</v>
      </c>
      <c r="C35" s="13" t="s">
        <v>169</v>
      </c>
      <c r="D35" s="23"/>
      <c r="E35" s="21"/>
      <c r="F35" s="21"/>
      <c r="G35" s="21"/>
      <c r="H35" s="21"/>
      <c r="I35" s="21"/>
      <c r="J35" s="21"/>
      <c r="K35" s="21"/>
      <c r="L35" s="21"/>
      <c r="M35" s="21"/>
      <c r="N35" s="21"/>
      <c r="O35" s="21"/>
      <c r="P35" s="21"/>
      <c r="Q35" s="20"/>
    </row>
    <row r="36" spans="1:17">
      <c r="A36" s="501"/>
      <c r="B36" s="590">
        <f t="shared" si="0"/>
        <v>27</v>
      </c>
      <c r="C36" s="13" t="s">
        <v>247</v>
      </c>
      <c r="D36" s="23"/>
      <c r="E36" s="21"/>
      <c r="F36" s="21"/>
      <c r="G36" s="21"/>
      <c r="H36" s="21"/>
      <c r="I36" s="21"/>
      <c r="J36" s="21"/>
      <c r="K36" s="21"/>
      <c r="L36" s="21"/>
      <c r="M36" s="21"/>
      <c r="N36" s="21"/>
      <c r="O36" s="21"/>
      <c r="P36" s="21"/>
      <c r="Q36" s="20"/>
    </row>
    <row r="37" spans="1:17">
      <c r="A37" s="501"/>
      <c r="B37" s="590">
        <f t="shared" si="0"/>
        <v>28</v>
      </c>
      <c r="C37" s="24" t="s">
        <v>738</v>
      </c>
      <c r="D37" s="23"/>
      <c r="E37" s="18"/>
      <c r="F37" s="18"/>
      <c r="G37" s="18"/>
      <c r="H37" s="18"/>
      <c r="I37" s="18"/>
      <c r="J37" s="18"/>
      <c r="K37" s="18"/>
      <c r="L37" s="18"/>
      <c r="M37" s="18"/>
      <c r="N37" s="18"/>
      <c r="O37" s="18"/>
      <c r="P37" s="18"/>
      <c r="Q37" s="19"/>
    </row>
    <row r="38" spans="1:17">
      <c r="A38" s="31"/>
      <c r="B38" s="590">
        <f t="shared" si="0"/>
        <v>29</v>
      </c>
      <c r="C38" s="24" t="s">
        <v>739</v>
      </c>
      <c r="D38" s="23"/>
      <c r="E38" s="18"/>
      <c r="F38" s="18"/>
      <c r="G38" s="18"/>
      <c r="H38" s="18"/>
      <c r="I38" s="18"/>
      <c r="J38" s="18"/>
      <c r="K38" s="18"/>
      <c r="L38" s="18"/>
      <c r="M38" s="18"/>
      <c r="N38" s="18"/>
      <c r="O38" s="18"/>
      <c r="P38" s="18"/>
      <c r="Q38" s="19"/>
    </row>
    <row r="39" spans="1:17" ht="18" customHeight="1">
      <c r="A39" s="31"/>
      <c r="B39" s="590">
        <f t="shared" si="0"/>
        <v>30</v>
      </c>
      <c r="C39" s="24" t="s">
        <v>740</v>
      </c>
      <c r="D39" s="23"/>
      <c r="E39" s="18"/>
      <c r="F39" s="18"/>
      <c r="G39" s="18"/>
      <c r="H39" s="18"/>
      <c r="I39" s="18"/>
      <c r="J39" s="18"/>
      <c r="K39" s="18"/>
      <c r="L39" s="18"/>
      <c r="M39" s="18"/>
      <c r="N39" s="18"/>
      <c r="O39" s="18"/>
      <c r="P39" s="18"/>
      <c r="Q39" s="19"/>
    </row>
    <row r="40" spans="1:17">
      <c r="A40" s="31"/>
      <c r="B40" s="590">
        <f t="shared" si="0"/>
        <v>31</v>
      </c>
      <c r="C40" s="17" t="s">
        <v>741</v>
      </c>
      <c r="D40" s="13"/>
      <c r="E40" s="18"/>
      <c r="F40" s="18"/>
      <c r="G40" s="18"/>
      <c r="H40" s="18"/>
      <c r="I40" s="18"/>
      <c r="J40" s="18"/>
      <c r="K40" s="18"/>
      <c r="L40" s="18"/>
      <c r="M40" s="18"/>
      <c r="N40" s="18"/>
      <c r="O40" s="18"/>
      <c r="P40" s="18"/>
      <c r="Q40" s="19"/>
    </row>
    <row r="41" spans="1:17" ht="15">
      <c r="A41" s="31"/>
      <c r="B41" s="765" t="s">
        <v>873</v>
      </c>
      <c r="C41" s="17" t="s">
        <v>903</v>
      </c>
      <c r="D41" s="13"/>
      <c r="E41" s="18"/>
      <c r="F41" s="18"/>
      <c r="G41" s="18"/>
      <c r="H41" s="18"/>
      <c r="I41" s="18"/>
      <c r="J41" s="18"/>
      <c r="K41" s="18"/>
      <c r="L41" s="18"/>
      <c r="M41" s="18"/>
      <c r="N41" s="18"/>
      <c r="O41" s="18"/>
      <c r="P41" s="18"/>
      <c r="Q41" s="19"/>
    </row>
    <row r="42" spans="1:17">
      <c r="A42" s="31"/>
      <c r="B42" s="590">
        <f>+B40+1</f>
        <v>32</v>
      </c>
      <c r="C42" s="22" t="s">
        <v>174</v>
      </c>
      <c r="D42" s="594" t="s">
        <v>742</v>
      </c>
      <c r="E42" s="19"/>
      <c r="F42" s="19"/>
      <c r="G42" s="19"/>
      <c r="H42" s="19"/>
      <c r="I42" s="19"/>
      <c r="J42" s="19"/>
      <c r="K42" s="19"/>
      <c r="L42" s="19"/>
      <c r="M42" s="19"/>
      <c r="N42" s="19"/>
      <c r="O42" s="19"/>
      <c r="P42" s="19"/>
      <c r="Q42" s="19"/>
    </row>
    <row r="43" spans="1:17" ht="16.5" customHeight="1">
      <c r="A43" s="31"/>
      <c r="B43" s="590">
        <f t="shared" si="0"/>
        <v>33</v>
      </c>
      <c r="C43" s="17" t="s">
        <v>175</v>
      </c>
      <c r="D43" s="16" t="s">
        <v>743</v>
      </c>
      <c r="E43" s="18"/>
      <c r="F43" s="18"/>
      <c r="G43" s="18"/>
      <c r="H43" s="18"/>
      <c r="I43" s="18"/>
      <c r="J43" s="18"/>
      <c r="K43" s="18"/>
      <c r="L43" s="18"/>
      <c r="M43" s="18"/>
      <c r="N43" s="18"/>
      <c r="O43" s="18"/>
      <c r="P43" s="18"/>
      <c r="Q43" s="19"/>
    </row>
    <row r="44" spans="1:17">
      <c r="A44" s="31"/>
      <c r="B44" s="590">
        <f t="shared" si="0"/>
        <v>34</v>
      </c>
      <c r="C44" s="17" t="s">
        <v>176</v>
      </c>
      <c r="D44" s="593" t="s">
        <v>744</v>
      </c>
      <c r="E44" s="25"/>
      <c r="F44" s="25"/>
      <c r="G44" s="25"/>
      <c r="H44" s="25"/>
      <c r="I44" s="25"/>
      <c r="J44" s="25"/>
      <c r="K44" s="25"/>
      <c r="L44" s="25"/>
      <c r="M44" s="25"/>
      <c r="N44" s="25"/>
      <c r="O44" s="25"/>
      <c r="P44" s="25"/>
      <c r="Q44" s="26"/>
    </row>
    <row r="45" spans="1:17">
      <c r="A45" s="501"/>
      <c r="B45" s="590">
        <f t="shared" si="0"/>
        <v>35</v>
      </c>
      <c r="C45" s="534" t="s">
        <v>177</v>
      </c>
      <c r="D45" s="13"/>
      <c r="E45" s="13"/>
      <c r="F45" s="13"/>
      <c r="G45" s="13"/>
      <c r="H45" s="13"/>
      <c r="I45" s="13"/>
      <c r="J45" s="13"/>
      <c r="K45" s="13"/>
      <c r="L45" s="13"/>
      <c r="M45" s="13"/>
      <c r="N45" s="13"/>
      <c r="O45" s="13"/>
      <c r="P45" s="13"/>
      <c r="Q45" s="27"/>
    </row>
    <row r="46" spans="1:17">
      <c r="A46" s="501"/>
      <c r="B46" s="590">
        <f t="shared" si="0"/>
        <v>36</v>
      </c>
      <c r="C46" s="28" t="s">
        <v>497</v>
      </c>
      <c r="D46" s="28"/>
      <c r="E46" s="29"/>
      <c r="F46" s="29"/>
      <c r="G46" s="29"/>
      <c r="H46" s="29"/>
      <c r="I46" s="29"/>
      <c r="J46" s="29"/>
      <c r="K46" s="29"/>
      <c r="L46" s="29"/>
      <c r="M46" s="29"/>
      <c r="N46" s="29"/>
      <c r="O46" s="29"/>
      <c r="P46" s="29"/>
      <c r="Q46" s="30"/>
    </row>
    <row r="47" spans="1:17">
      <c r="A47" s="501"/>
      <c r="B47" s="590">
        <f t="shared" si="0"/>
        <v>37</v>
      </c>
      <c r="C47" s="28" t="s">
        <v>745</v>
      </c>
      <c r="D47" s="28"/>
      <c r="E47" s="29"/>
      <c r="F47" s="29"/>
      <c r="G47" s="29"/>
      <c r="H47" s="29"/>
      <c r="I47" s="29"/>
      <c r="J47" s="29"/>
      <c r="K47" s="29"/>
      <c r="L47" s="29"/>
      <c r="M47" s="29"/>
      <c r="N47" s="29"/>
      <c r="O47" s="29"/>
      <c r="P47" s="29"/>
      <c r="Q47" s="30"/>
    </row>
    <row r="48" spans="1:17">
      <c r="A48" s="31"/>
      <c r="B48" s="590">
        <f t="shared" si="0"/>
        <v>38</v>
      </c>
      <c r="C48" s="28" t="s">
        <v>717</v>
      </c>
      <c r="D48" s="13"/>
      <c r="E48" s="29"/>
      <c r="F48" s="29"/>
      <c r="G48" s="29"/>
      <c r="H48" s="29"/>
      <c r="I48" s="29"/>
      <c r="J48" s="29"/>
      <c r="K48" s="29"/>
      <c r="L48" s="29"/>
      <c r="M48" s="29"/>
      <c r="N48" s="29"/>
      <c r="O48" s="29"/>
      <c r="P48" s="29"/>
      <c r="Q48" s="30"/>
    </row>
    <row r="49" spans="1:17">
      <c r="A49" s="31"/>
      <c r="B49" s="590">
        <f t="shared" si="0"/>
        <v>39</v>
      </c>
      <c r="C49" s="28" t="s">
        <v>718</v>
      </c>
      <c r="D49" s="13"/>
      <c r="E49" s="29"/>
      <c r="F49" s="29"/>
      <c r="G49" s="29"/>
      <c r="H49" s="29"/>
      <c r="I49" s="29"/>
      <c r="J49" s="29"/>
      <c r="K49" s="29"/>
      <c r="L49" s="29"/>
      <c r="M49" s="29"/>
      <c r="N49" s="29"/>
      <c r="O49" s="29"/>
      <c r="P49" s="29"/>
      <c r="Q49" s="30"/>
    </row>
    <row r="50" spans="1:17">
      <c r="A50" s="502"/>
      <c r="B50" s="590">
        <f t="shared" si="0"/>
        <v>40</v>
      </c>
      <c r="C50" s="13" t="s">
        <v>719</v>
      </c>
      <c r="D50" s="13"/>
      <c r="E50" s="29"/>
      <c r="F50" s="29"/>
      <c r="G50" s="29"/>
      <c r="H50" s="29"/>
      <c r="I50" s="29"/>
      <c r="J50" s="29"/>
      <c r="K50" s="29"/>
      <c r="L50" s="29"/>
      <c r="M50" s="29"/>
      <c r="N50" s="29"/>
      <c r="O50" s="29"/>
      <c r="P50" s="29"/>
      <c r="Q50" s="30"/>
    </row>
    <row r="51" spans="1:17">
      <c r="A51" s="502"/>
      <c r="B51" s="590">
        <f t="shared" si="0"/>
        <v>41</v>
      </c>
      <c r="C51" s="13" t="s">
        <v>178</v>
      </c>
      <c r="D51" s="13"/>
      <c r="E51" s="29"/>
      <c r="F51" s="29"/>
      <c r="G51" s="29"/>
      <c r="H51" s="29"/>
      <c r="I51" s="29"/>
      <c r="J51" s="29"/>
      <c r="K51" s="29"/>
      <c r="L51" s="29"/>
      <c r="M51" s="29"/>
      <c r="N51" s="29"/>
      <c r="O51" s="29"/>
      <c r="P51" s="29"/>
      <c r="Q51" s="30"/>
    </row>
    <row r="52" spans="1:17" ht="14.4">
      <c r="A52" s="605"/>
      <c r="B52" s="590">
        <f t="shared" si="0"/>
        <v>42</v>
      </c>
      <c r="C52" s="22" t="s">
        <v>179</v>
      </c>
      <c r="D52" s="601" t="s">
        <v>746</v>
      </c>
      <c r="E52" s="19"/>
      <c r="F52" s="19"/>
      <c r="G52" s="19"/>
      <c r="H52" s="19"/>
      <c r="I52" s="19"/>
      <c r="J52" s="19"/>
      <c r="K52" s="19"/>
      <c r="L52" s="19"/>
      <c r="M52" s="19"/>
      <c r="N52" s="19"/>
      <c r="O52" s="19"/>
      <c r="P52" s="19"/>
      <c r="Q52" s="19"/>
    </row>
    <row r="54" spans="1:17" s="591" customFormat="1" ht="14.4">
      <c r="B54" s="801" t="s">
        <v>874</v>
      </c>
    </row>
    <row r="55" spans="1:17" s="591" customFormat="1">
      <c r="B55" s="591" t="s">
        <v>875</v>
      </c>
    </row>
  </sheetData>
  <mergeCells count="1">
    <mergeCell ref="C2:I2"/>
  </mergeCells>
  <hyperlinks>
    <hyperlink ref="A1" location="Índice!A1" display="Índice!A1" xr:uid="{00000000-0004-0000-0100-000000000000}"/>
  </hyperlinks>
  <pageMargins left="0.70866141732283472" right="0.70866141732283472" top="0.74803149606299213" bottom="0.74803149606299213" header="0.31496062992125984" footer="0.31496062992125984"/>
  <pageSetup paperSize="9" scale="10" orientation="landscape" r:id="rId1"/>
  <headerFooter>
    <oddHeader>&amp;CREN, SA</oddHeader>
    <oddFooter>&amp;L29/04/2015&amp;R&amp;F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S49"/>
  <sheetViews>
    <sheetView showGridLines="0" topLeftCell="A16" zoomScale="85" zoomScaleNormal="85" workbookViewId="0">
      <selection activeCell="L39" sqref="L39"/>
    </sheetView>
  </sheetViews>
  <sheetFormatPr defaultRowHeight="13.8"/>
  <cols>
    <col min="1" max="1" width="9.33203125" style="81"/>
    <col min="2" max="2" width="14.6640625" style="81" customWidth="1"/>
    <col min="3" max="3" width="57.44140625" style="81" bestFit="1" customWidth="1"/>
    <col min="4" max="4" width="2.33203125" style="81" customWidth="1"/>
    <col min="5" max="6" width="13.6640625" style="173" customWidth="1"/>
    <col min="7" max="7" width="1.6640625" style="173" customWidth="1"/>
    <col min="8" max="9" width="13.6640625" style="173" customWidth="1"/>
    <col min="10" max="10" width="2.44140625" style="173" customWidth="1"/>
    <col min="11" max="13" width="17.33203125" style="81" customWidth="1"/>
    <col min="14" max="14" width="3" style="81" customWidth="1"/>
    <col min="15" max="15" width="17.33203125" style="81" customWidth="1"/>
    <col min="16" max="212" width="9.33203125" style="81"/>
    <col min="213" max="213" width="1.6640625" style="81" customWidth="1"/>
    <col min="214" max="214" width="33.5546875" style="81" customWidth="1"/>
    <col min="215" max="215" width="9.44140625" style="81" customWidth="1"/>
    <col min="216" max="216" width="12.33203125" style="81" customWidth="1"/>
    <col min="217" max="218" width="12.6640625" style="81" customWidth="1"/>
    <col min="219" max="219" width="1" style="81" customWidth="1"/>
    <col min="220" max="221" width="12.6640625" style="81" customWidth="1"/>
    <col min="222" max="222" width="1.33203125" style="81" customWidth="1"/>
    <col min="223" max="223" width="12.6640625" style="81" customWidth="1"/>
    <col min="224" max="224" width="12.44140625" style="81" customWidth="1"/>
    <col min="225" max="225" width="0.6640625" style="81" customWidth="1"/>
    <col min="226" max="227" width="12.6640625" style="81" customWidth="1"/>
    <col min="228" max="228" width="1.6640625" style="81" customWidth="1"/>
    <col min="229" max="229" width="9.6640625" style="81" bestFit="1" customWidth="1"/>
    <col min="230" max="230" width="9.33203125" style="81"/>
    <col min="231" max="231" width="14.33203125" style="81" customWidth="1"/>
    <col min="232" max="232" width="9.33203125" style="81"/>
    <col min="233" max="234" width="12.6640625" style="81" customWidth="1"/>
    <col min="235" max="235" width="9.33203125" style="81"/>
    <col min="236" max="236" width="14.44140625" style="81" customWidth="1"/>
    <col min="237" max="237" width="12.6640625" style="81" bestFit="1" customWidth="1"/>
    <col min="238" max="468" width="9.33203125" style="81"/>
    <col min="469" max="469" width="1.6640625" style="81" customWidth="1"/>
    <col min="470" max="470" width="33.5546875" style="81" customWidth="1"/>
    <col min="471" max="471" width="9.44140625" style="81" customWidth="1"/>
    <col min="472" max="472" width="12.33203125" style="81" customWidth="1"/>
    <col min="473" max="474" width="12.6640625" style="81" customWidth="1"/>
    <col min="475" max="475" width="1" style="81" customWidth="1"/>
    <col min="476" max="477" width="12.6640625" style="81" customWidth="1"/>
    <col min="478" max="478" width="1.33203125" style="81" customWidth="1"/>
    <col min="479" max="479" width="12.6640625" style="81" customWidth="1"/>
    <col min="480" max="480" width="12.44140625" style="81" customWidth="1"/>
    <col min="481" max="481" width="0.6640625" style="81" customWidth="1"/>
    <col min="482" max="483" width="12.6640625" style="81" customWidth="1"/>
    <col min="484" max="484" width="1.6640625" style="81" customWidth="1"/>
    <col min="485" max="485" width="9.6640625" style="81" bestFit="1" customWidth="1"/>
    <col min="486" max="486" width="9.33203125" style="81"/>
    <col min="487" max="487" width="14.33203125" style="81" customWidth="1"/>
    <col min="488" max="488" width="9.33203125" style="81"/>
    <col min="489" max="490" width="12.6640625" style="81" customWidth="1"/>
    <col min="491" max="491" width="9.33203125" style="81"/>
    <col min="492" max="492" width="14.44140625" style="81" customWidth="1"/>
    <col min="493" max="493" width="12.6640625" style="81" bestFit="1" customWidth="1"/>
    <col min="494" max="724" width="9.33203125" style="81"/>
    <col min="725" max="725" width="1.6640625" style="81" customWidth="1"/>
    <col min="726" max="726" width="33.5546875" style="81" customWidth="1"/>
    <col min="727" max="727" width="9.44140625" style="81" customWidth="1"/>
    <col min="728" max="728" width="12.33203125" style="81" customWidth="1"/>
    <col min="729" max="730" width="12.6640625" style="81" customWidth="1"/>
    <col min="731" max="731" width="1" style="81" customWidth="1"/>
    <col min="732" max="733" width="12.6640625" style="81" customWidth="1"/>
    <col min="734" max="734" width="1.33203125" style="81" customWidth="1"/>
    <col min="735" max="735" width="12.6640625" style="81" customWidth="1"/>
    <col min="736" max="736" width="12.44140625" style="81" customWidth="1"/>
    <col min="737" max="737" width="0.6640625" style="81" customWidth="1"/>
    <col min="738" max="739" width="12.6640625" style="81" customWidth="1"/>
    <col min="740" max="740" width="1.6640625" style="81" customWidth="1"/>
    <col min="741" max="741" width="9.6640625" style="81" bestFit="1" customWidth="1"/>
    <col min="742" max="742" width="9.33203125" style="81"/>
    <col min="743" max="743" width="14.33203125" style="81" customWidth="1"/>
    <col min="744" max="744" width="9.33203125" style="81"/>
    <col min="745" max="746" width="12.6640625" style="81" customWidth="1"/>
    <col min="747" max="747" width="9.33203125" style="81"/>
    <col min="748" max="748" width="14.44140625" style="81" customWidth="1"/>
    <col min="749" max="749" width="12.6640625" style="81" bestFit="1" customWidth="1"/>
    <col min="750" max="980" width="9.33203125" style="81"/>
    <col min="981" max="981" width="1.6640625" style="81" customWidth="1"/>
    <col min="982" max="982" width="33.5546875" style="81" customWidth="1"/>
    <col min="983" max="983" width="9.44140625" style="81" customWidth="1"/>
    <col min="984" max="984" width="12.33203125" style="81" customWidth="1"/>
    <col min="985" max="986" width="12.6640625" style="81" customWidth="1"/>
    <col min="987" max="987" width="1" style="81" customWidth="1"/>
    <col min="988" max="989" width="12.6640625" style="81" customWidth="1"/>
    <col min="990" max="990" width="1.33203125" style="81" customWidth="1"/>
    <col min="991" max="991" width="12.6640625" style="81" customWidth="1"/>
    <col min="992" max="992" width="12.44140625" style="81" customWidth="1"/>
    <col min="993" max="993" width="0.6640625" style="81" customWidth="1"/>
    <col min="994" max="995" width="12.6640625" style="81" customWidth="1"/>
    <col min="996" max="996" width="1.6640625" style="81" customWidth="1"/>
    <col min="997" max="997" width="9.6640625" style="81" bestFit="1" customWidth="1"/>
    <col min="998" max="998" width="9.33203125" style="81"/>
    <col min="999" max="999" width="14.33203125" style="81" customWidth="1"/>
    <col min="1000" max="1000" width="9.33203125" style="81"/>
    <col min="1001" max="1002" width="12.6640625" style="81" customWidth="1"/>
    <col min="1003" max="1003" width="9.33203125" style="81"/>
    <col min="1004" max="1004" width="14.44140625" style="81" customWidth="1"/>
    <col min="1005" max="1005" width="12.6640625" style="81" bestFit="1" customWidth="1"/>
    <col min="1006" max="1236" width="9.33203125" style="81"/>
    <col min="1237" max="1237" width="1.6640625" style="81" customWidth="1"/>
    <col min="1238" max="1238" width="33.5546875" style="81" customWidth="1"/>
    <col min="1239" max="1239" width="9.44140625" style="81" customWidth="1"/>
    <col min="1240" max="1240" width="12.33203125" style="81" customWidth="1"/>
    <col min="1241" max="1242" width="12.6640625" style="81" customWidth="1"/>
    <col min="1243" max="1243" width="1" style="81" customWidth="1"/>
    <col min="1244" max="1245" width="12.6640625" style="81" customWidth="1"/>
    <col min="1246" max="1246" width="1.33203125" style="81" customWidth="1"/>
    <col min="1247" max="1247" width="12.6640625" style="81" customWidth="1"/>
    <col min="1248" max="1248" width="12.44140625" style="81" customWidth="1"/>
    <col min="1249" max="1249" width="0.6640625" style="81" customWidth="1"/>
    <col min="1250" max="1251" width="12.6640625" style="81" customWidth="1"/>
    <col min="1252" max="1252" width="1.6640625" style="81" customWidth="1"/>
    <col min="1253" max="1253" width="9.6640625" style="81" bestFit="1" customWidth="1"/>
    <col min="1254" max="1254" width="9.33203125" style="81"/>
    <col min="1255" max="1255" width="14.33203125" style="81" customWidth="1"/>
    <col min="1256" max="1256" width="9.33203125" style="81"/>
    <col min="1257" max="1258" width="12.6640625" style="81" customWidth="1"/>
    <col min="1259" max="1259" width="9.33203125" style="81"/>
    <col min="1260" max="1260" width="14.44140625" style="81" customWidth="1"/>
    <col min="1261" max="1261" width="12.6640625" style="81" bestFit="1" customWidth="1"/>
    <col min="1262" max="1492" width="9.33203125" style="81"/>
    <col min="1493" max="1493" width="1.6640625" style="81" customWidth="1"/>
    <col min="1494" max="1494" width="33.5546875" style="81" customWidth="1"/>
    <col min="1495" max="1495" width="9.44140625" style="81" customWidth="1"/>
    <col min="1496" max="1496" width="12.33203125" style="81" customWidth="1"/>
    <col min="1497" max="1498" width="12.6640625" style="81" customWidth="1"/>
    <col min="1499" max="1499" width="1" style="81" customWidth="1"/>
    <col min="1500" max="1501" width="12.6640625" style="81" customWidth="1"/>
    <col min="1502" max="1502" width="1.33203125" style="81" customWidth="1"/>
    <col min="1503" max="1503" width="12.6640625" style="81" customWidth="1"/>
    <col min="1504" max="1504" width="12.44140625" style="81" customWidth="1"/>
    <col min="1505" max="1505" width="0.6640625" style="81" customWidth="1"/>
    <col min="1506" max="1507" width="12.6640625" style="81" customWidth="1"/>
    <col min="1508" max="1508" width="1.6640625" style="81" customWidth="1"/>
    <col min="1509" max="1509" width="9.6640625" style="81" bestFit="1" customWidth="1"/>
    <col min="1510" max="1510" width="9.33203125" style="81"/>
    <col min="1511" max="1511" width="14.33203125" style="81" customWidth="1"/>
    <col min="1512" max="1512" width="9.33203125" style="81"/>
    <col min="1513" max="1514" width="12.6640625" style="81" customWidth="1"/>
    <col min="1515" max="1515" width="9.33203125" style="81"/>
    <col min="1516" max="1516" width="14.44140625" style="81" customWidth="1"/>
    <col min="1517" max="1517" width="12.6640625" style="81" bestFit="1" customWidth="1"/>
    <col min="1518" max="1748" width="9.33203125" style="81"/>
    <col min="1749" max="1749" width="1.6640625" style="81" customWidth="1"/>
    <col min="1750" max="1750" width="33.5546875" style="81" customWidth="1"/>
    <col min="1751" max="1751" width="9.44140625" style="81" customWidth="1"/>
    <col min="1752" max="1752" width="12.33203125" style="81" customWidth="1"/>
    <col min="1753" max="1754" width="12.6640625" style="81" customWidth="1"/>
    <col min="1755" max="1755" width="1" style="81" customWidth="1"/>
    <col min="1756" max="1757" width="12.6640625" style="81" customWidth="1"/>
    <col min="1758" max="1758" width="1.33203125" style="81" customWidth="1"/>
    <col min="1759" max="1759" width="12.6640625" style="81" customWidth="1"/>
    <col min="1760" max="1760" width="12.44140625" style="81" customWidth="1"/>
    <col min="1761" max="1761" width="0.6640625" style="81" customWidth="1"/>
    <col min="1762" max="1763" width="12.6640625" style="81" customWidth="1"/>
    <col min="1764" max="1764" width="1.6640625" style="81" customWidth="1"/>
    <col min="1765" max="1765" width="9.6640625" style="81" bestFit="1" customWidth="1"/>
    <col min="1766" max="1766" width="9.33203125" style="81"/>
    <col min="1767" max="1767" width="14.33203125" style="81" customWidth="1"/>
    <col min="1768" max="1768" width="9.33203125" style="81"/>
    <col min="1769" max="1770" width="12.6640625" style="81" customWidth="1"/>
    <col min="1771" max="1771" width="9.33203125" style="81"/>
    <col min="1772" max="1772" width="14.44140625" style="81" customWidth="1"/>
    <col min="1773" max="1773" width="12.6640625" style="81" bestFit="1" customWidth="1"/>
    <col min="1774" max="2004" width="9.33203125" style="81"/>
    <col min="2005" max="2005" width="1.6640625" style="81" customWidth="1"/>
    <col min="2006" max="2006" width="33.5546875" style="81" customWidth="1"/>
    <col min="2007" max="2007" width="9.44140625" style="81" customWidth="1"/>
    <col min="2008" max="2008" width="12.33203125" style="81" customWidth="1"/>
    <col min="2009" max="2010" width="12.6640625" style="81" customWidth="1"/>
    <col min="2011" max="2011" width="1" style="81" customWidth="1"/>
    <col min="2012" max="2013" width="12.6640625" style="81" customWidth="1"/>
    <col min="2014" max="2014" width="1.33203125" style="81" customWidth="1"/>
    <col min="2015" max="2015" width="12.6640625" style="81" customWidth="1"/>
    <col min="2016" max="2016" width="12.44140625" style="81" customWidth="1"/>
    <col min="2017" max="2017" width="0.6640625" style="81" customWidth="1"/>
    <col min="2018" max="2019" width="12.6640625" style="81" customWidth="1"/>
    <col min="2020" max="2020" width="1.6640625" style="81" customWidth="1"/>
    <col min="2021" max="2021" width="9.6640625" style="81" bestFit="1" customWidth="1"/>
    <col min="2022" max="2022" width="9.33203125" style="81"/>
    <col min="2023" max="2023" width="14.33203125" style="81" customWidth="1"/>
    <col min="2024" max="2024" width="9.33203125" style="81"/>
    <col min="2025" max="2026" width="12.6640625" style="81" customWidth="1"/>
    <col min="2027" max="2027" width="9.33203125" style="81"/>
    <col min="2028" max="2028" width="14.44140625" style="81" customWidth="1"/>
    <col min="2029" max="2029" width="12.6640625" style="81" bestFit="1" customWidth="1"/>
    <col min="2030" max="2260" width="9.33203125" style="81"/>
    <col min="2261" max="2261" width="1.6640625" style="81" customWidth="1"/>
    <col min="2262" max="2262" width="33.5546875" style="81" customWidth="1"/>
    <col min="2263" max="2263" width="9.44140625" style="81" customWidth="1"/>
    <col min="2264" max="2264" width="12.33203125" style="81" customWidth="1"/>
    <col min="2265" max="2266" width="12.6640625" style="81" customWidth="1"/>
    <col min="2267" max="2267" width="1" style="81" customWidth="1"/>
    <col min="2268" max="2269" width="12.6640625" style="81" customWidth="1"/>
    <col min="2270" max="2270" width="1.33203125" style="81" customWidth="1"/>
    <col min="2271" max="2271" width="12.6640625" style="81" customWidth="1"/>
    <col min="2272" max="2272" width="12.44140625" style="81" customWidth="1"/>
    <col min="2273" max="2273" width="0.6640625" style="81" customWidth="1"/>
    <col min="2274" max="2275" width="12.6640625" style="81" customWidth="1"/>
    <col min="2276" max="2276" width="1.6640625" style="81" customWidth="1"/>
    <col min="2277" max="2277" width="9.6640625" style="81" bestFit="1" customWidth="1"/>
    <col min="2278" max="2278" width="9.33203125" style="81"/>
    <col min="2279" max="2279" width="14.33203125" style="81" customWidth="1"/>
    <col min="2280" max="2280" width="9.33203125" style="81"/>
    <col min="2281" max="2282" width="12.6640625" style="81" customWidth="1"/>
    <col min="2283" max="2283" width="9.33203125" style="81"/>
    <col min="2284" max="2284" width="14.44140625" style="81" customWidth="1"/>
    <col min="2285" max="2285" width="12.6640625" style="81" bestFit="1" customWidth="1"/>
    <col min="2286" max="2516" width="9.33203125" style="81"/>
    <col min="2517" max="2517" width="1.6640625" style="81" customWidth="1"/>
    <col min="2518" max="2518" width="33.5546875" style="81" customWidth="1"/>
    <col min="2519" max="2519" width="9.44140625" style="81" customWidth="1"/>
    <col min="2520" max="2520" width="12.33203125" style="81" customWidth="1"/>
    <col min="2521" max="2522" width="12.6640625" style="81" customWidth="1"/>
    <col min="2523" max="2523" width="1" style="81" customWidth="1"/>
    <col min="2524" max="2525" width="12.6640625" style="81" customWidth="1"/>
    <col min="2526" max="2526" width="1.33203125" style="81" customWidth="1"/>
    <col min="2527" max="2527" width="12.6640625" style="81" customWidth="1"/>
    <col min="2528" max="2528" width="12.44140625" style="81" customWidth="1"/>
    <col min="2529" max="2529" width="0.6640625" style="81" customWidth="1"/>
    <col min="2530" max="2531" width="12.6640625" style="81" customWidth="1"/>
    <col min="2532" max="2532" width="1.6640625" style="81" customWidth="1"/>
    <col min="2533" max="2533" width="9.6640625" style="81" bestFit="1" customWidth="1"/>
    <col min="2534" max="2534" width="9.33203125" style="81"/>
    <col min="2535" max="2535" width="14.33203125" style="81" customWidth="1"/>
    <col min="2536" max="2536" width="9.33203125" style="81"/>
    <col min="2537" max="2538" width="12.6640625" style="81" customWidth="1"/>
    <col min="2539" max="2539" width="9.33203125" style="81"/>
    <col min="2540" max="2540" width="14.44140625" style="81" customWidth="1"/>
    <col min="2541" max="2541" width="12.6640625" style="81" bestFit="1" customWidth="1"/>
    <col min="2542" max="2772" width="9.33203125" style="81"/>
    <col min="2773" max="2773" width="1.6640625" style="81" customWidth="1"/>
    <col min="2774" max="2774" width="33.5546875" style="81" customWidth="1"/>
    <col min="2775" max="2775" width="9.44140625" style="81" customWidth="1"/>
    <col min="2776" max="2776" width="12.33203125" style="81" customWidth="1"/>
    <col min="2777" max="2778" width="12.6640625" style="81" customWidth="1"/>
    <col min="2779" max="2779" width="1" style="81" customWidth="1"/>
    <col min="2780" max="2781" width="12.6640625" style="81" customWidth="1"/>
    <col min="2782" max="2782" width="1.33203125" style="81" customWidth="1"/>
    <col min="2783" max="2783" width="12.6640625" style="81" customWidth="1"/>
    <col min="2784" max="2784" width="12.44140625" style="81" customWidth="1"/>
    <col min="2785" max="2785" width="0.6640625" style="81" customWidth="1"/>
    <col min="2786" max="2787" width="12.6640625" style="81" customWidth="1"/>
    <col min="2788" max="2788" width="1.6640625" style="81" customWidth="1"/>
    <col min="2789" max="2789" width="9.6640625" style="81" bestFit="1" customWidth="1"/>
    <col min="2790" max="2790" width="9.33203125" style="81"/>
    <col min="2791" max="2791" width="14.33203125" style="81" customWidth="1"/>
    <col min="2792" max="2792" width="9.33203125" style="81"/>
    <col min="2793" max="2794" width="12.6640625" style="81" customWidth="1"/>
    <col min="2795" max="2795" width="9.33203125" style="81"/>
    <col min="2796" max="2796" width="14.44140625" style="81" customWidth="1"/>
    <col min="2797" max="2797" width="12.6640625" style="81" bestFit="1" customWidth="1"/>
    <col min="2798" max="3028" width="9.33203125" style="81"/>
    <col min="3029" max="3029" width="1.6640625" style="81" customWidth="1"/>
    <col min="3030" max="3030" width="33.5546875" style="81" customWidth="1"/>
    <col min="3031" max="3031" width="9.44140625" style="81" customWidth="1"/>
    <col min="3032" max="3032" width="12.33203125" style="81" customWidth="1"/>
    <col min="3033" max="3034" width="12.6640625" style="81" customWidth="1"/>
    <col min="3035" max="3035" width="1" style="81" customWidth="1"/>
    <col min="3036" max="3037" width="12.6640625" style="81" customWidth="1"/>
    <col min="3038" max="3038" width="1.33203125" style="81" customWidth="1"/>
    <col min="3039" max="3039" width="12.6640625" style="81" customWidth="1"/>
    <col min="3040" max="3040" width="12.44140625" style="81" customWidth="1"/>
    <col min="3041" max="3041" width="0.6640625" style="81" customWidth="1"/>
    <col min="3042" max="3043" width="12.6640625" style="81" customWidth="1"/>
    <col min="3044" max="3044" width="1.6640625" style="81" customWidth="1"/>
    <col min="3045" max="3045" width="9.6640625" style="81" bestFit="1" customWidth="1"/>
    <col min="3046" max="3046" width="9.33203125" style="81"/>
    <col min="3047" max="3047" width="14.33203125" style="81" customWidth="1"/>
    <col min="3048" max="3048" width="9.33203125" style="81"/>
    <col min="3049" max="3050" width="12.6640625" style="81" customWidth="1"/>
    <col min="3051" max="3051" width="9.33203125" style="81"/>
    <col min="3052" max="3052" width="14.44140625" style="81" customWidth="1"/>
    <col min="3053" max="3053" width="12.6640625" style="81" bestFit="1" customWidth="1"/>
    <col min="3054" max="3284" width="9.33203125" style="81"/>
    <col min="3285" max="3285" width="1.6640625" style="81" customWidth="1"/>
    <col min="3286" max="3286" width="33.5546875" style="81" customWidth="1"/>
    <col min="3287" max="3287" width="9.44140625" style="81" customWidth="1"/>
    <col min="3288" max="3288" width="12.33203125" style="81" customWidth="1"/>
    <col min="3289" max="3290" width="12.6640625" style="81" customWidth="1"/>
    <col min="3291" max="3291" width="1" style="81" customWidth="1"/>
    <col min="3292" max="3293" width="12.6640625" style="81" customWidth="1"/>
    <col min="3294" max="3294" width="1.33203125" style="81" customWidth="1"/>
    <col min="3295" max="3295" width="12.6640625" style="81" customWidth="1"/>
    <col min="3296" max="3296" width="12.44140625" style="81" customWidth="1"/>
    <col min="3297" max="3297" width="0.6640625" style="81" customWidth="1"/>
    <col min="3298" max="3299" width="12.6640625" style="81" customWidth="1"/>
    <col min="3300" max="3300" width="1.6640625" style="81" customWidth="1"/>
    <col min="3301" max="3301" width="9.6640625" style="81" bestFit="1" customWidth="1"/>
    <col min="3302" max="3302" width="9.33203125" style="81"/>
    <col min="3303" max="3303" width="14.33203125" style="81" customWidth="1"/>
    <col min="3304" max="3304" width="9.33203125" style="81"/>
    <col min="3305" max="3306" width="12.6640625" style="81" customWidth="1"/>
    <col min="3307" max="3307" width="9.33203125" style="81"/>
    <col min="3308" max="3308" width="14.44140625" style="81" customWidth="1"/>
    <col min="3309" max="3309" width="12.6640625" style="81" bestFit="1" customWidth="1"/>
    <col min="3310" max="3540" width="9.33203125" style="81"/>
    <col min="3541" max="3541" width="1.6640625" style="81" customWidth="1"/>
    <col min="3542" max="3542" width="33.5546875" style="81" customWidth="1"/>
    <col min="3543" max="3543" width="9.44140625" style="81" customWidth="1"/>
    <col min="3544" max="3544" width="12.33203125" style="81" customWidth="1"/>
    <col min="3545" max="3546" width="12.6640625" style="81" customWidth="1"/>
    <col min="3547" max="3547" width="1" style="81" customWidth="1"/>
    <col min="3548" max="3549" width="12.6640625" style="81" customWidth="1"/>
    <col min="3550" max="3550" width="1.33203125" style="81" customWidth="1"/>
    <col min="3551" max="3551" width="12.6640625" style="81" customWidth="1"/>
    <col min="3552" max="3552" width="12.44140625" style="81" customWidth="1"/>
    <col min="3553" max="3553" width="0.6640625" style="81" customWidth="1"/>
    <col min="3554" max="3555" width="12.6640625" style="81" customWidth="1"/>
    <col min="3556" max="3556" width="1.6640625" style="81" customWidth="1"/>
    <col min="3557" max="3557" width="9.6640625" style="81" bestFit="1" customWidth="1"/>
    <col min="3558" max="3558" width="9.33203125" style="81"/>
    <col min="3559" max="3559" width="14.33203125" style="81" customWidth="1"/>
    <col min="3560" max="3560" width="9.33203125" style="81"/>
    <col min="3561" max="3562" width="12.6640625" style="81" customWidth="1"/>
    <col min="3563" max="3563" width="9.33203125" style="81"/>
    <col min="3564" max="3564" width="14.44140625" style="81" customWidth="1"/>
    <col min="3565" max="3565" width="12.6640625" style="81" bestFit="1" customWidth="1"/>
    <col min="3566" max="3796" width="9.33203125" style="81"/>
    <col min="3797" max="3797" width="1.6640625" style="81" customWidth="1"/>
    <col min="3798" max="3798" width="33.5546875" style="81" customWidth="1"/>
    <col min="3799" max="3799" width="9.44140625" style="81" customWidth="1"/>
    <col min="3800" max="3800" width="12.33203125" style="81" customWidth="1"/>
    <col min="3801" max="3802" width="12.6640625" style="81" customWidth="1"/>
    <col min="3803" max="3803" width="1" style="81" customWidth="1"/>
    <col min="3804" max="3805" width="12.6640625" style="81" customWidth="1"/>
    <col min="3806" max="3806" width="1.33203125" style="81" customWidth="1"/>
    <col min="3807" max="3807" width="12.6640625" style="81" customWidth="1"/>
    <col min="3808" max="3808" width="12.44140625" style="81" customWidth="1"/>
    <col min="3809" max="3809" width="0.6640625" style="81" customWidth="1"/>
    <col min="3810" max="3811" width="12.6640625" style="81" customWidth="1"/>
    <col min="3812" max="3812" width="1.6640625" style="81" customWidth="1"/>
    <col min="3813" max="3813" width="9.6640625" style="81" bestFit="1" customWidth="1"/>
    <col min="3814" max="3814" width="9.33203125" style="81"/>
    <col min="3815" max="3815" width="14.33203125" style="81" customWidth="1"/>
    <col min="3816" max="3816" width="9.33203125" style="81"/>
    <col min="3817" max="3818" width="12.6640625" style="81" customWidth="1"/>
    <col min="3819" max="3819" width="9.33203125" style="81"/>
    <col min="3820" max="3820" width="14.44140625" style="81" customWidth="1"/>
    <col min="3821" max="3821" width="12.6640625" style="81" bestFit="1" customWidth="1"/>
    <col min="3822" max="4052" width="9.33203125" style="81"/>
    <col min="4053" max="4053" width="1.6640625" style="81" customWidth="1"/>
    <col min="4054" max="4054" width="33.5546875" style="81" customWidth="1"/>
    <col min="4055" max="4055" width="9.44140625" style="81" customWidth="1"/>
    <col min="4056" max="4056" width="12.33203125" style="81" customWidth="1"/>
    <col min="4057" max="4058" width="12.6640625" style="81" customWidth="1"/>
    <col min="4059" max="4059" width="1" style="81" customWidth="1"/>
    <col min="4060" max="4061" width="12.6640625" style="81" customWidth="1"/>
    <col min="4062" max="4062" width="1.33203125" style="81" customWidth="1"/>
    <col min="4063" max="4063" width="12.6640625" style="81" customWidth="1"/>
    <col min="4064" max="4064" width="12.44140625" style="81" customWidth="1"/>
    <col min="4065" max="4065" width="0.6640625" style="81" customWidth="1"/>
    <col min="4066" max="4067" width="12.6640625" style="81" customWidth="1"/>
    <col min="4068" max="4068" width="1.6640625" style="81" customWidth="1"/>
    <col min="4069" max="4069" width="9.6640625" style="81" bestFit="1" customWidth="1"/>
    <col min="4070" max="4070" width="9.33203125" style="81"/>
    <col min="4071" max="4071" width="14.33203125" style="81" customWidth="1"/>
    <col min="4072" max="4072" width="9.33203125" style="81"/>
    <col min="4073" max="4074" width="12.6640625" style="81" customWidth="1"/>
    <col min="4075" max="4075" width="9.33203125" style="81"/>
    <col min="4076" max="4076" width="14.44140625" style="81" customWidth="1"/>
    <col min="4077" max="4077" width="12.6640625" style="81" bestFit="1" customWidth="1"/>
    <col min="4078" max="4308" width="9.33203125" style="81"/>
    <col min="4309" max="4309" width="1.6640625" style="81" customWidth="1"/>
    <col min="4310" max="4310" width="33.5546875" style="81" customWidth="1"/>
    <col min="4311" max="4311" width="9.44140625" style="81" customWidth="1"/>
    <col min="4312" max="4312" width="12.33203125" style="81" customWidth="1"/>
    <col min="4313" max="4314" width="12.6640625" style="81" customWidth="1"/>
    <col min="4315" max="4315" width="1" style="81" customWidth="1"/>
    <col min="4316" max="4317" width="12.6640625" style="81" customWidth="1"/>
    <col min="4318" max="4318" width="1.33203125" style="81" customWidth="1"/>
    <col min="4319" max="4319" width="12.6640625" style="81" customWidth="1"/>
    <col min="4320" max="4320" width="12.44140625" style="81" customWidth="1"/>
    <col min="4321" max="4321" width="0.6640625" style="81" customWidth="1"/>
    <col min="4322" max="4323" width="12.6640625" style="81" customWidth="1"/>
    <col min="4324" max="4324" width="1.6640625" style="81" customWidth="1"/>
    <col min="4325" max="4325" width="9.6640625" style="81" bestFit="1" customWidth="1"/>
    <col min="4326" max="4326" width="9.33203125" style="81"/>
    <col min="4327" max="4327" width="14.33203125" style="81" customWidth="1"/>
    <col min="4328" max="4328" width="9.33203125" style="81"/>
    <col min="4329" max="4330" width="12.6640625" style="81" customWidth="1"/>
    <col min="4331" max="4331" width="9.33203125" style="81"/>
    <col min="4332" max="4332" width="14.44140625" style="81" customWidth="1"/>
    <col min="4333" max="4333" width="12.6640625" style="81" bestFit="1" customWidth="1"/>
    <col min="4334" max="4564" width="9.33203125" style="81"/>
    <col min="4565" max="4565" width="1.6640625" style="81" customWidth="1"/>
    <col min="4566" max="4566" width="33.5546875" style="81" customWidth="1"/>
    <col min="4567" max="4567" width="9.44140625" style="81" customWidth="1"/>
    <col min="4568" max="4568" width="12.33203125" style="81" customWidth="1"/>
    <col min="4569" max="4570" width="12.6640625" style="81" customWidth="1"/>
    <col min="4571" max="4571" width="1" style="81" customWidth="1"/>
    <col min="4572" max="4573" width="12.6640625" style="81" customWidth="1"/>
    <col min="4574" max="4574" width="1.33203125" style="81" customWidth="1"/>
    <col min="4575" max="4575" width="12.6640625" style="81" customWidth="1"/>
    <col min="4576" max="4576" width="12.44140625" style="81" customWidth="1"/>
    <col min="4577" max="4577" width="0.6640625" style="81" customWidth="1"/>
    <col min="4578" max="4579" width="12.6640625" style="81" customWidth="1"/>
    <col min="4580" max="4580" width="1.6640625" style="81" customWidth="1"/>
    <col min="4581" max="4581" width="9.6640625" style="81" bestFit="1" customWidth="1"/>
    <col min="4582" max="4582" width="9.33203125" style="81"/>
    <col min="4583" max="4583" width="14.33203125" style="81" customWidth="1"/>
    <col min="4584" max="4584" width="9.33203125" style="81"/>
    <col min="4585" max="4586" width="12.6640625" style="81" customWidth="1"/>
    <col min="4587" max="4587" width="9.33203125" style="81"/>
    <col min="4588" max="4588" width="14.44140625" style="81" customWidth="1"/>
    <col min="4589" max="4589" width="12.6640625" style="81" bestFit="1" customWidth="1"/>
    <col min="4590" max="4820" width="9.33203125" style="81"/>
    <col min="4821" max="4821" width="1.6640625" style="81" customWidth="1"/>
    <col min="4822" max="4822" width="33.5546875" style="81" customWidth="1"/>
    <col min="4823" max="4823" width="9.44140625" style="81" customWidth="1"/>
    <col min="4824" max="4824" width="12.33203125" style="81" customWidth="1"/>
    <col min="4825" max="4826" width="12.6640625" style="81" customWidth="1"/>
    <col min="4827" max="4827" width="1" style="81" customWidth="1"/>
    <col min="4828" max="4829" width="12.6640625" style="81" customWidth="1"/>
    <col min="4830" max="4830" width="1.33203125" style="81" customWidth="1"/>
    <col min="4831" max="4831" width="12.6640625" style="81" customWidth="1"/>
    <col min="4832" max="4832" width="12.44140625" style="81" customWidth="1"/>
    <col min="4833" max="4833" width="0.6640625" style="81" customWidth="1"/>
    <col min="4834" max="4835" width="12.6640625" style="81" customWidth="1"/>
    <col min="4836" max="4836" width="1.6640625" style="81" customWidth="1"/>
    <col min="4837" max="4837" width="9.6640625" style="81" bestFit="1" customWidth="1"/>
    <col min="4838" max="4838" width="9.33203125" style="81"/>
    <col min="4839" max="4839" width="14.33203125" style="81" customWidth="1"/>
    <col min="4840" max="4840" width="9.33203125" style="81"/>
    <col min="4841" max="4842" width="12.6640625" style="81" customWidth="1"/>
    <col min="4843" max="4843" width="9.33203125" style="81"/>
    <col min="4844" max="4844" width="14.44140625" style="81" customWidth="1"/>
    <col min="4845" max="4845" width="12.6640625" style="81" bestFit="1" customWidth="1"/>
    <col min="4846" max="5076" width="9.33203125" style="81"/>
    <col min="5077" max="5077" width="1.6640625" style="81" customWidth="1"/>
    <col min="5078" max="5078" width="33.5546875" style="81" customWidth="1"/>
    <col min="5079" max="5079" width="9.44140625" style="81" customWidth="1"/>
    <col min="5080" max="5080" width="12.33203125" style="81" customWidth="1"/>
    <col min="5081" max="5082" width="12.6640625" style="81" customWidth="1"/>
    <col min="5083" max="5083" width="1" style="81" customWidth="1"/>
    <col min="5084" max="5085" width="12.6640625" style="81" customWidth="1"/>
    <col min="5086" max="5086" width="1.33203125" style="81" customWidth="1"/>
    <col min="5087" max="5087" width="12.6640625" style="81" customWidth="1"/>
    <col min="5088" max="5088" width="12.44140625" style="81" customWidth="1"/>
    <col min="5089" max="5089" width="0.6640625" style="81" customWidth="1"/>
    <col min="5090" max="5091" width="12.6640625" style="81" customWidth="1"/>
    <col min="5092" max="5092" width="1.6640625" style="81" customWidth="1"/>
    <col min="5093" max="5093" width="9.6640625" style="81" bestFit="1" customWidth="1"/>
    <col min="5094" max="5094" width="9.33203125" style="81"/>
    <col min="5095" max="5095" width="14.33203125" style="81" customWidth="1"/>
    <col min="5096" max="5096" width="9.33203125" style="81"/>
    <col min="5097" max="5098" width="12.6640625" style="81" customWidth="1"/>
    <col min="5099" max="5099" width="9.33203125" style="81"/>
    <col min="5100" max="5100" width="14.44140625" style="81" customWidth="1"/>
    <col min="5101" max="5101" width="12.6640625" style="81" bestFit="1" customWidth="1"/>
    <col min="5102" max="5332" width="9.33203125" style="81"/>
    <col min="5333" max="5333" width="1.6640625" style="81" customWidth="1"/>
    <col min="5334" max="5334" width="33.5546875" style="81" customWidth="1"/>
    <col min="5335" max="5335" width="9.44140625" style="81" customWidth="1"/>
    <col min="5336" max="5336" width="12.33203125" style="81" customWidth="1"/>
    <col min="5337" max="5338" width="12.6640625" style="81" customWidth="1"/>
    <col min="5339" max="5339" width="1" style="81" customWidth="1"/>
    <col min="5340" max="5341" width="12.6640625" style="81" customWidth="1"/>
    <col min="5342" max="5342" width="1.33203125" style="81" customWidth="1"/>
    <col min="5343" max="5343" width="12.6640625" style="81" customWidth="1"/>
    <col min="5344" max="5344" width="12.44140625" style="81" customWidth="1"/>
    <col min="5345" max="5345" width="0.6640625" style="81" customWidth="1"/>
    <col min="5346" max="5347" width="12.6640625" style="81" customWidth="1"/>
    <col min="5348" max="5348" width="1.6640625" style="81" customWidth="1"/>
    <col min="5349" max="5349" width="9.6640625" style="81" bestFit="1" customWidth="1"/>
    <col min="5350" max="5350" width="9.33203125" style="81"/>
    <col min="5351" max="5351" width="14.33203125" style="81" customWidth="1"/>
    <col min="5352" max="5352" width="9.33203125" style="81"/>
    <col min="5353" max="5354" width="12.6640625" style="81" customWidth="1"/>
    <col min="5355" max="5355" width="9.33203125" style="81"/>
    <col min="5356" max="5356" width="14.44140625" style="81" customWidth="1"/>
    <col min="5357" max="5357" width="12.6640625" style="81" bestFit="1" customWidth="1"/>
    <col min="5358" max="5588" width="9.33203125" style="81"/>
    <col min="5589" max="5589" width="1.6640625" style="81" customWidth="1"/>
    <col min="5590" max="5590" width="33.5546875" style="81" customWidth="1"/>
    <col min="5591" max="5591" width="9.44140625" style="81" customWidth="1"/>
    <col min="5592" max="5592" width="12.33203125" style="81" customWidth="1"/>
    <col min="5593" max="5594" width="12.6640625" style="81" customWidth="1"/>
    <col min="5595" max="5595" width="1" style="81" customWidth="1"/>
    <col min="5596" max="5597" width="12.6640625" style="81" customWidth="1"/>
    <col min="5598" max="5598" width="1.33203125" style="81" customWidth="1"/>
    <col min="5599" max="5599" width="12.6640625" style="81" customWidth="1"/>
    <col min="5600" max="5600" width="12.44140625" style="81" customWidth="1"/>
    <col min="5601" max="5601" width="0.6640625" style="81" customWidth="1"/>
    <col min="5602" max="5603" width="12.6640625" style="81" customWidth="1"/>
    <col min="5604" max="5604" width="1.6640625" style="81" customWidth="1"/>
    <col min="5605" max="5605" width="9.6640625" style="81" bestFit="1" customWidth="1"/>
    <col min="5606" max="5606" width="9.33203125" style="81"/>
    <col min="5607" max="5607" width="14.33203125" style="81" customWidth="1"/>
    <col min="5608" max="5608" width="9.33203125" style="81"/>
    <col min="5609" max="5610" width="12.6640625" style="81" customWidth="1"/>
    <col min="5611" max="5611" width="9.33203125" style="81"/>
    <col min="5612" max="5612" width="14.44140625" style="81" customWidth="1"/>
    <col min="5613" max="5613" width="12.6640625" style="81" bestFit="1" customWidth="1"/>
    <col min="5614" max="5844" width="9.33203125" style="81"/>
    <col min="5845" max="5845" width="1.6640625" style="81" customWidth="1"/>
    <col min="5846" max="5846" width="33.5546875" style="81" customWidth="1"/>
    <col min="5847" max="5847" width="9.44140625" style="81" customWidth="1"/>
    <col min="5848" max="5848" width="12.33203125" style="81" customWidth="1"/>
    <col min="5849" max="5850" width="12.6640625" style="81" customWidth="1"/>
    <col min="5851" max="5851" width="1" style="81" customWidth="1"/>
    <col min="5852" max="5853" width="12.6640625" style="81" customWidth="1"/>
    <col min="5854" max="5854" width="1.33203125" style="81" customWidth="1"/>
    <col min="5855" max="5855" width="12.6640625" style="81" customWidth="1"/>
    <col min="5856" max="5856" width="12.44140625" style="81" customWidth="1"/>
    <col min="5857" max="5857" width="0.6640625" style="81" customWidth="1"/>
    <col min="5858" max="5859" width="12.6640625" style="81" customWidth="1"/>
    <col min="5860" max="5860" width="1.6640625" style="81" customWidth="1"/>
    <col min="5861" max="5861" width="9.6640625" style="81" bestFit="1" customWidth="1"/>
    <col min="5862" max="5862" width="9.33203125" style="81"/>
    <col min="5863" max="5863" width="14.33203125" style="81" customWidth="1"/>
    <col min="5864" max="5864" width="9.33203125" style="81"/>
    <col min="5865" max="5866" width="12.6640625" style="81" customWidth="1"/>
    <col min="5867" max="5867" width="9.33203125" style="81"/>
    <col min="5868" max="5868" width="14.44140625" style="81" customWidth="1"/>
    <col min="5869" max="5869" width="12.6640625" style="81" bestFit="1" customWidth="1"/>
    <col min="5870" max="6100" width="9.33203125" style="81"/>
    <col min="6101" max="6101" width="1.6640625" style="81" customWidth="1"/>
    <col min="6102" max="6102" width="33.5546875" style="81" customWidth="1"/>
    <col min="6103" max="6103" width="9.44140625" style="81" customWidth="1"/>
    <col min="6104" max="6104" width="12.33203125" style="81" customWidth="1"/>
    <col min="6105" max="6106" width="12.6640625" style="81" customWidth="1"/>
    <col min="6107" max="6107" width="1" style="81" customWidth="1"/>
    <col min="6108" max="6109" width="12.6640625" style="81" customWidth="1"/>
    <col min="6110" max="6110" width="1.33203125" style="81" customWidth="1"/>
    <col min="6111" max="6111" width="12.6640625" style="81" customWidth="1"/>
    <col min="6112" max="6112" width="12.44140625" style="81" customWidth="1"/>
    <col min="6113" max="6113" width="0.6640625" style="81" customWidth="1"/>
    <col min="6114" max="6115" width="12.6640625" style="81" customWidth="1"/>
    <col min="6116" max="6116" width="1.6640625" style="81" customWidth="1"/>
    <col min="6117" max="6117" width="9.6640625" style="81" bestFit="1" customWidth="1"/>
    <col min="6118" max="6118" width="9.33203125" style="81"/>
    <col min="6119" max="6119" width="14.33203125" style="81" customWidth="1"/>
    <col min="6120" max="6120" width="9.33203125" style="81"/>
    <col min="6121" max="6122" width="12.6640625" style="81" customWidth="1"/>
    <col min="6123" max="6123" width="9.33203125" style="81"/>
    <col min="6124" max="6124" width="14.44140625" style="81" customWidth="1"/>
    <col min="6125" max="6125" width="12.6640625" style="81" bestFit="1" customWidth="1"/>
    <col min="6126" max="6356" width="9.33203125" style="81"/>
    <col min="6357" max="6357" width="1.6640625" style="81" customWidth="1"/>
    <col min="6358" max="6358" width="33.5546875" style="81" customWidth="1"/>
    <col min="6359" max="6359" width="9.44140625" style="81" customWidth="1"/>
    <col min="6360" max="6360" width="12.33203125" style="81" customWidth="1"/>
    <col min="6361" max="6362" width="12.6640625" style="81" customWidth="1"/>
    <col min="6363" max="6363" width="1" style="81" customWidth="1"/>
    <col min="6364" max="6365" width="12.6640625" style="81" customWidth="1"/>
    <col min="6366" max="6366" width="1.33203125" style="81" customWidth="1"/>
    <col min="6367" max="6367" width="12.6640625" style="81" customWidth="1"/>
    <col min="6368" max="6368" width="12.44140625" style="81" customWidth="1"/>
    <col min="6369" max="6369" width="0.6640625" style="81" customWidth="1"/>
    <col min="6370" max="6371" width="12.6640625" style="81" customWidth="1"/>
    <col min="6372" max="6372" width="1.6640625" style="81" customWidth="1"/>
    <col min="6373" max="6373" width="9.6640625" style="81" bestFit="1" customWidth="1"/>
    <col min="6374" max="6374" width="9.33203125" style="81"/>
    <col min="6375" max="6375" width="14.33203125" style="81" customWidth="1"/>
    <col min="6376" max="6376" width="9.33203125" style="81"/>
    <col min="6377" max="6378" width="12.6640625" style="81" customWidth="1"/>
    <col min="6379" max="6379" width="9.33203125" style="81"/>
    <col min="6380" max="6380" width="14.44140625" style="81" customWidth="1"/>
    <col min="6381" max="6381" width="12.6640625" style="81" bestFit="1" customWidth="1"/>
    <col min="6382" max="6612" width="9.33203125" style="81"/>
    <col min="6613" max="6613" width="1.6640625" style="81" customWidth="1"/>
    <col min="6614" max="6614" width="33.5546875" style="81" customWidth="1"/>
    <col min="6615" max="6615" width="9.44140625" style="81" customWidth="1"/>
    <col min="6616" max="6616" width="12.33203125" style="81" customWidth="1"/>
    <col min="6617" max="6618" width="12.6640625" style="81" customWidth="1"/>
    <col min="6619" max="6619" width="1" style="81" customWidth="1"/>
    <col min="6620" max="6621" width="12.6640625" style="81" customWidth="1"/>
    <col min="6622" max="6622" width="1.33203125" style="81" customWidth="1"/>
    <col min="6623" max="6623" width="12.6640625" style="81" customWidth="1"/>
    <col min="6624" max="6624" width="12.44140625" style="81" customWidth="1"/>
    <col min="6625" max="6625" width="0.6640625" style="81" customWidth="1"/>
    <col min="6626" max="6627" width="12.6640625" style="81" customWidth="1"/>
    <col min="6628" max="6628" width="1.6640625" style="81" customWidth="1"/>
    <col min="6629" max="6629" width="9.6640625" style="81" bestFit="1" customWidth="1"/>
    <col min="6630" max="6630" width="9.33203125" style="81"/>
    <col min="6631" max="6631" width="14.33203125" style="81" customWidth="1"/>
    <col min="6632" max="6632" width="9.33203125" style="81"/>
    <col min="6633" max="6634" width="12.6640625" style="81" customWidth="1"/>
    <col min="6635" max="6635" width="9.33203125" style="81"/>
    <col min="6636" max="6636" width="14.44140625" style="81" customWidth="1"/>
    <col min="6637" max="6637" width="12.6640625" style="81" bestFit="1" customWidth="1"/>
    <col min="6638" max="6868" width="9.33203125" style="81"/>
    <col min="6869" max="6869" width="1.6640625" style="81" customWidth="1"/>
    <col min="6870" max="6870" width="33.5546875" style="81" customWidth="1"/>
    <col min="6871" max="6871" width="9.44140625" style="81" customWidth="1"/>
    <col min="6872" max="6872" width="12.33203125" style="81" customWidth="1"/>
    <col min="6873" max="6874" width="12.6640625" style="81" customWidth="1"/>
    <col min="6875" max="6875" width="1" style="81" customWidth="1"/>
    <col min="6876" max="6877" width="12.6640625" style="81" customWidth="1"/>
    <col min="6878" max="6878" width="1.33203125" style="81" customWidth="1"/>
    <col min="6879" max="6879" width="12.6640625" style="81" customWidth="1"/>
    <col min="6880" max="6880" width="12.44140625" style="81" customWidth="1"/>
    <col min="6881" max="6881" width="0.6640625" style="81" customWidth="1"/>
    <col min="6882" max="6883" width="12.6640625" style="81" customWidth="1"/>
    <col min="6884" max="6884" width="1.6640625" style="81" customWidth="1"/>
    <col min="6885" max="6885" width="9.6640625" style="81" bestFit="1" customWidth="1"/>
    <col min="6886" max="6886" width="9.33203125" style="81"/>
    <col min="6887" max="6887" width="14.33203125" style="81" customWidth="1"/>
    <col min="6888" max="6888" width="9.33203125" style="81"/>
    <col min="6889" max="6890" width="12.6640625" style="81" customWidth="1"/>
    <col min="6891" max="6891" width="9.33203125" style="81"/>
    <col min="6892" max="6892" width="14.44140625" style="81" customWidth="1"/>
    <col min="6893" max="6893" width="12.6640625" style="81" bestFit="1" customWidth="1"/>
    <col min="6894" max="7124" width="9.33203125" style="81"/>
    <col min="7125" max="7125" width="1.6640625" style="81" customWidth="1"/>
    <col min="7126" max="7126" width="33.5546875" style="81" customWidth="1"/>
    <col min="7127" max="7127" width="9.44140625" style="81" customWidth="1"/>
    <col min="7128" max="7128" width="12.33203125" style="81" customWidth="1"/>
    <col min="7129" max="7130" width="12.6640625" style="81" customWidth="1"/>
    <col min="7131" max="7131" width="1" style="81" customWidth="1"/>
    <col min="7132" max="7133" width="12.6640625" style="81" customWidth="1"/>
    <col min="7134" max="7134" width="1.33203125" style="81" customWidth="1"/>
    <col min="7135" max="7135" width="12.6640625" style="81" customWidth="1"/>
    <col min="7136" max="7136" width="12.44140625" style="81" customWidth="1"/>
    <col min="7137" max="7137" width="0.6640625" style="81" customWidth="1"/>
    <col min="7138" max="7139" width="12.6640625" style="81" customWidth="1"/>
    <col min="7140" max="7140" width="1.6640625" style="81" customWidth="1"/>
    <col min="7141" max="7141" width="9.6640625" style="81" bestFit="1" customWidth="1"/>
    <col min="7142" max="7142" width="9.33203125" style="81"/>
    <col min="7143" max="7143" width="14.33203125" style="81" customWidth="1"/>
    <col min="7144" max="7144" width="9.33203125" style="81"/>
    <col min="7145" max="7146" width="12.6640625" style="81" customWidth="1"/>
    <col min="7147" max="7147" width="9.33203125" style="81"/>
    <col min="7148" max="7148" width="14.44140625" style="81" customWidth="1"/>
    <col min="7149" max="7149" width="12.6640625" style="81" bestFit="1" customWidth="1"/>
    <col min="7150" max="7380" width="9.33203125" style="81"/>
    <col min="7381" max="7381" width="1.6640625" style="81" customWidth="1"/>
    <col min="7382" max="7382" width="33.5546875" style="81" customWidth="1"/>
    <col min="7383" max="7383" width="9.44140625" style="81" customWidth="1"/>
    <col min="7384" max="7384" width="12.33203125" style="81" customWidth="1"/>
    <col min="7385" max="7386" width="12.6640625" style="81" customWidth="1"/>
    <col min="7387" max="7387" width="1" style="81" customWidth="1"/>
    <col min="7388" max="7389" width="12.6640625" style="81" customWidth="1"/>
    <col min="7390" max="7390" width="1.33203125" style="81" customWidth="1"/>
    <col min="7391" max="7391" width="12.6640625" style="81" customWidth="1"/>
    <col min="7392" max="7392" width="12.44140625" style="81" customWidth="1"/>
    <col min="7393" max="7393" width="0.6640625" style="81" customWidth="1"/>
    <col min="7394" max="7395" width="12.6640625" style="81" customWidth="1"/>
    <col min="7396" max="7396" width="1.6640625" style="81" customWidth="1"/>
    <col min="7397" max="7397" width="9.6640625" style="81" bestFit="1" customWidth="1"/>
    <col min="7398" max="7398" width="9.33203125" style="81"/>
    <col min="7399" max="7399" width="14.33203125" style="81" customWidth="1"/>
    <col min="7400" max="7400" width="9.33203125" style="81"/>
    <col min="7401" max="7402" width="12.6640625" style="81" customWidth="1"/>
    <col min="7403" max="7403" width="9.33203125" style="81"/>
    <col min="7404" max="7404" width="14.44140625" style="81" customWidth="1"/>
    <col min="7405" max="7405" width="12.6640625" style="81" bestFit="1" customWidth="1"/>
    <col min="7406" max="7636" width="9.33203125" style="81"/>
    <col min="7637" max="7637" width="1.6640625" style="81" customWidth="1"/>
    <col min="7638" max="7638" width="33.5546875" style="81" customWidth="1"/>
    <col min="7639" max="7639" width="9.44140625" style="81" customWidth="1"/>
    <col min="7640" max="7640" width="12.33203125" style="81" customWidth="1"/>
    <col min="7641" max="7642" width="12.6640625" style="81" customWidth="1"/>
    <col min="7643" max="7643" width="1" style="81" customWidth="1"/>
    <col min="7644" max="7645" width="12.6640625" style="81" customWidth="1"/>
    <col min="7646" max="7646" width="1.33203125" style="81" customWidth="1"/>
    <col min="7647" max="7647" width="12.6640625" style="81" customWidth="1"/>
    <col min="7648" max="7648" width="12.44140625" style="81" customWidth="1"/>
    <col min="7649" max="7649" width="0.6640625" style="81" customWidth="1"/>
    <col min="7650" max="7651" width="12.6640625" style="81" customWidth="1"/>
    <col min="7652" max="7652" width="1.6640625" style="81" customWidth="1"/>
    <col min="7653" max="7653" width="9.6640625" style="81" bestFit="1" customWidth="1"/>
    <col min="7654" max="7654" width="9.33203125" style="81"/>
    <col min="7655" max="7655" width="14.33203125" style="81" customWidth="1"/>
    <col min="7656" max="7656" width="9.33203125" style="81"/>
    <col min="7657" max="7658" width="12.6640625" style="81" customWidth="1"/>
    <col min="7659" max="7659" width="9.33203125" style="81"/>
    <col min="7660" max="7660" width="14.44140625" style="81" customWidth="1"/>
    <col min="7661" max="7661" width="12.6640625" style="81" bestFit="1" customWidth="1"/>
    <col min="7662" max="7892" width="9.33203125" style="81"/>
    <col min="7893" max="7893" width="1.6640625" style="81" customWidth="1"/>
    <col min="7894" max="7894" width="33.5546875" style="81" customWidth="1"/>
    <col min="7895" max="7895" width="9.44140625" style="81" customWidth="1"/>
    <col min="7896" max="7896" width="12.33203125" style="81" customWidth="1"/>
    <col min="7897" max="7898" width="12.6640625" style="81" customWidth="1"/>
    <col min="7899" max="7899" width="1" style="81" customWidth="1"/>
    <col min="7900" max="7901" width="12.6640625" style="81" customWidth="1"/>
    <col min="7902" max="7902" width="1.33203125" style="81" customWidth="1"/>
    <col min="7903" max="7903" width="12.6640625" style="81" customWidth="1"/>
    <col min="7904" max="7904" width="12.44140625" style="81" customWidth="1"/>
    <col min="7905" max="7905" width="0.6640625" style="81" customWidth="1"/>
    <col min="7906" max="7907" width="12.6640625" style="81" customWidth="1"/>
    <col min="7908" max="7908" width="1.6640625" style="81" customWidth="1"/>
    <col min="7909" max="7909" width="9.6640625" style="81" bestFit="1" customWidth="1"/>
    <col min="7910" max="7910" width="9.33203125" style="81"/>
    <col min="7911" max="7911" width="14.33203125" style="81" customWidth="1"/>
    <col min="7912" max="7912" width="9.33203125" style="81"/>
    <col min="7913" max="7914" width="12.6640625" style="81" customWidth="1"/>
    <col min="7915" max="7915" width="9.33203125" style="81"/>
    <col min="7916" max="7916" width="14.44140625" style="81" customWidth="1"/>
    <col min="7917" max="7917" width="12.6640625" style="81" bestFit="1" customWidth="1"/>
    <col min="7918" max="8148" width="9.33203125" style="81"/>
    <col min="8149" max="8149" width="1.6640625" style="81" customWidth="1"/>
    <col min="8150" max="8150" width="33.5546875" style="81" customWidth="1"/>
    <col min="8151" max="8151" width="9.44140625" style="81" customWidth="1"/>
    <col min="8152" max="8152" width="12.33203125" style="81" customWidth="1"/>
    <col min="8153" max="8154" width="12.6640625" style="81" customWidth="1"/>
    <col min="8155" max="8155" width="1" style="81" customWidth="1"/>
    <col min="8156" max="8157" width="12.6640625" style="81" customWidth="1"/>
    <col min="8158" max="8158" width="1.33203125" style="81" customWidth="1"/>
    <col min="8159" max="8159" width="12.6640625" style="81" customWidth="1"/>
    <col min="8160" max="8160" width="12.44140625" style="81" customWidth="1"/>
    <col min="8161" max="8161" width="0.6640625" style="81" customWidth="1"/>
    <col min="8162" max="8163" width="12.6640625" style="81" customWidth="1"/>
    <col min="8164" max="8164" width="1.6640625" style="81" customWidth="1"/>
    <col min="8165" max="8165" width="9.6640625" style="81" bestFit="1" customWidth="1"/>
    <col min="8166" max="8166" width="9.33203125" style="81"/>
    <col min="8167" max="8167" width="14.33203125" style="81" customWidth="1"/>
    <col min="8168" max="8168" width="9.33203125" style="81"/>
    <col min="8169" max="8170" width="12.6640625" style="81" customWidth="1"/>
    <col min="8171" max="8171" width="9.33203125" style="81"/>
    <col min="8172" max="8172" width="14.44140625" style="81" customWidth="1"/>
    <col min="8173" max="8173" width="12.6640625" style="81" bestFit="1" customWidth="1"/>
    <col min="8174" max="8404" width="9.33203125" style="81"/>
    <col min="8405" max="8405" width="1.6640625" style="81" customWidth="1"/>
    <col min="8406" max="8406" width="33.5546875" style="81" customWidth="1"/>
    <col min="8407" max="8407" width="9.44140625" style="81" customWidth="1"/>
    <col min="8408" max="8408" width="12.33203125" style="81" customWidth="1"/>
    <col min="8409" max="8410" width="12.6640625" style="81" customWidth="1"/>
    <col min="8411" max="8411" width="1" style="81" customWidth="1"/>
    <col min="8412" max="8413" width="12.6640625" style="81" customWidth="1"/>
    <col min="8414" max="8414" width="1.33203125" style="81" customWidth="1"/>
    <col min="8415" max="8415" width="12.6640625" style="81" customWidth="1"/>
    <col min="8416" max="8416" width="12.44140625" style="81" customWidth="1"/>
    <col min="8417" max="8417" width="0.6640625" style="81" customWidth="1"/>
    <col min="8418" max="8419" width="12.6640625" style="81" customWidth="1"/>
    <col min="8420" max="8420" width="1.6640625" style="81" customWidth="1"/>
    <col min="8421" max="8421" width="9.6640625" style="81" bestFit="1" customWidth="1"/>
    <col min="8422" max="8422" width="9.33203125" style="81"/>
    <col min="8423" max="8423" width="14.33203125" style="81" customWidth="1"/>
    <col min="8424" max="8424" width="9.33203125" style="81"/>
    <col min="8425" max="8426" width="12.6640625" style="81" customWidth="1"/>
    <col min="8427" max="8427" width="9.33203125" style="81"/>
    <col min="8428" max="8428" width="14.44140625" style="81" customWidth="1"/>
    <col min="8429" max="8429" width="12.6640625" style="81" bestFit="1" customWidth="1"/>
    <col min="8430" max="8660" width="9.33203125" style="81"/>
    <col min="8661" max="8661" width="1.6640625" style="81" customWidth="1"/>
    <col min="8662" max="8662" width="33.5546875" style="81" customWidth="1"/>
    <col min="8663" max="8663" width="9.44140625" style="81" customWidth="1"/>
    <col min="8664" max="8664" width="12.33203125" style="81" customWidth="1"/>
    <col min="8665" max="8666" width="12.6640625" style="81" customWidth="1"/>
    <col min="8667" max="8667" width="1" style="81" customWidth="1"/>
    <col min="8668" max="8669" width="12.6640625" style="81" customWidth="1"/>
    <col min="8670" max="8670" width="1.33203125" style="81" customWidth="1"/>
    <col min="8671" max="8671" width="12.6640625" style="81" customWidth="1"/>
    <col min="8672" max="8672" width="12.44140625" style="81" customWidth="1"/>
    <col min="8673" max="8673" width="0.6640625" style="81" customWidth="1"/>
    <col min="8674" max="8675" width="12.6640625" style="81" customWidth="1"/>
    <col min="8676" max="8676" width="1.6640625" style="81" customWidth="1"/>
    <col min="8677" max="8677" width="9.6640625" style="81" bestFit="1" customWidth="1"/>
    <col min="8678" max="8678" width="9.33203125" style="81"/>
    <col min="8679" max="8679" width="14.33203125" style="81" customWidth="1"/>
    <col min="8680" max="8680" width="9.33203125" style="81"/>
    <col min="8681" max="8682" width="12.6640625" style="81" customWidth="1"/>
    <col min="8683" max="8683" width="9.33203125" style="81"/>
    <col min="8684" max="8684" width="14.44140625" style="81" customWidth="1"/>
    <col min="8685" max="8685" width="12.6640625" style="81" bestFit="1" customWidth="1"/>
    <col min="8686" max="8916" width="9.33203125" style="81"/>
    <col min="8917" max="8917" width="1.6640625" style="81" customWidth="1"/>
    <col min="8918" max="8918" width="33.5546875" style="81" customWidth="1"/>
    <col min="8919" max="8919" width="9.44140625" style="81" customWidth="1"/>
    <col min="8920" max="8920" width="12.33203125" style="81" customWidth="1"/>
    <col min="8921" max="8922" width="12.6640625" style="81" customWidth="1"/>
    <col min="8923" max="8923" width="1" style="81" customWidth="1"/>
    <col min="8924" max="8925" width="12.6640625" style="81" customWidth="1"/>
    <col min="8926" max="8926" width="1.33203125" style="81" customWidth="1"/>
    <col min="8927" max="8927" width="12.6640625" style="81" customWidth="1"/>
    <col min="8928" max="8928" width="12.44140625" style="81" customWidth="1"/>
    <col min="8929" max="8929" width="0.6640625" style="81" customWidth="1"/>
    <col min="8930" max="8931" width="12.6640625" style="81" customWidth="1"/>
    <col min="8932" max="8932" width="1.6640625" style="81" customWidth="1"/>
    <col min="8933" max="8933" width="9.6640625" style="81" bestFit="1" customWidth="1"/>
    <col min="8934" max="8934" width="9.33203125" style="81"/>
    <col min="8935" max="8935" width="14.33203125" style="81" customWidth="1"/>
    <col min="8936" max="8936" width="9.33203125" style="81"/>
    <col min="8937" max="8938" width="12.6640625" style="81" customWidth="1"/>
    <col min="8939" max="8939" width="9.33203125" style="81"/>
    <col min="8940" max="8940" width="14.44140625" style="81" customWidth="1"/>
    <col min="8941" max="8941" width="12.6640625" style="81" bestFit="1" customWidth="1"/>
    <col min="8942" max="9172" width="9.33203125" style="81"/>
    <col min="9173" max="9173" width="1.6640625" style="81" customWidth="1"/>
    <col min="9174" max="9174" width="33.5546875" style="81" customWidth="1"/>
    <col min="9175" max="9175" width="9.44140625" style="81" customWidth="1"/>
    <col min="9176" max="9176" width="12.33203125" style="81" customWidth="1"/>
    <col min="9177" max="9178" width="12.6640625" style="81" customWidth="1"/>
    <col min="9179" max="9179" width="1" style="81" customWidth="1"/>
    <col min="9180" max="9181" width="12.6640625" style="81" customWidth="1"/>
    <col min="9182" max="9182" width="1.33203125" style="81" customWidth="1"/>
    <col min="9183" max="9183" width="12.6640625" style="81" customWidth="1"/>
    <col min="9184" max="9184" width="12.44140625" style="81" customWidth="1"/>
    <col min="9185" max="9185" width="0.6640625" style="81" customWidth="1"/>
    <col min="9186" max="9187" width="12.6640625" style="81" customWidth="1"/>
    <col min="9188" max="9188" width="1.6640625" style="81" customWidth="1"/>
    <col min="9189" max="9189" width="9.6640625" style="81" bestFit="1" customWidth="1"/>
    <col min="9190" max="9190" width="9.33203125" style="81"/>
    <col min="9191" max="9191" width="14.33203125" style="81" customWidth="1"/>
    <col min="9192" max="9192" width="9.33203125" style="81"/>
    <col min="9193" max="9194" width="12.6640625" style="81" customWidth="1"/>
    <col min="9195" max="9195" width="9.33203125" style="81"/>
    <col min="9196" max="9196" width="14.44140625" style="81" customWidth="1"/>
    <col min="9197" max="9197" width="12.6640625" style="81" bestFit="1" customWidth="1"/>
    <col min="9198" max="9428" width="9.33203125" style="81"/>
    <col min="9429" max="9429" width="1.6640625" style="81" customWidth="1"/>
    <col min="9430" max="9430" width="33.5546875" style="81" customWidth="1"/>
    <col min="9431" max="9431" width="9.44140625" style="81" customWidth="1"/>
    <col min="9432" max="9432" width="12.33203125" style="81" customWidth="1"/>
    <col min="9433" max="9434" width="12.6640625" style="81" customWidth="1"/>
    <col min="9435" max="9435" width="1" style="81" customWidth="1"/>
    <col min="9436" max="9437" width="12.6640625" style="81" customWidth="1"/>
    <col min="9438" max="9438" width="1.33203125" style="81" customWidth="1"/>
    <col min="9439" max="9439" width="12.6640625" style="81" customWidth="1"/>
    <col min="9440" max="9440" width="12.44140625" style="81" customWidth="1"/>
    <col min="9441" max="9441" width="0.6640625" style="81" customWidth="1"/>
    <col min="9442" max="9443" width="12.6640625" style="81" customWidth="1"/>
    <col min="9444" max="9444" width="1.6640625" style="81" customWidth="1"/>
    <col min="9445" max="9445" width="9.6640625" style="81" bestFit="1" customWidth="1"/>
    <col min="9446" max="9446" width="9.33203125" style="81"/>
    <col min="9447" max="9447" width="14.33203125" style="81" customWidth="1"/>
    <col min="9448" max="9448" width="9.33203125" style="81"/>
    <col min="9449" max="9450" width="12.6640625" style="81" customWidth="1"/>
    <col min="9451" max="9451" width="9.33203125" style="81"/>
    <col min="9452" max="9452" width="14.44140625" style="81" customWidth="1"/>
    <col min="9453" max="9453" width="12.6640625" style="81" bestFit="1" customWidth="1"/>
    <col min="9454" max="9684" width="9.33203125" style="81"/>
    <col min="9685" max="9685" width="1.6640625" style="81" customWidth="1"/>
    <col min="9686" max="9686" width="33.5546875" style="81" customWidth="1"/>
    <col min="9687" max="9687" width="9.44140625" style="81" customWidth="1"/>
    <col min="9688" max="9688" width="12.33203125" style="81" customWidth="1"/>
    <col min="9689" max="9690" width="12.6640625" style="81" customWidth="1"/>
    <col min="9691" max="9691" width="1" style="81" customWidth="1"/>
    <col min="9692" max="9693" width="12.6640625" style="81" customWidth="1"/>
    <col min="9694" max="9694" width="1.33203125" style="81" customWidth="1"/>
    <col min="9695" max="9695" width="12.6640625" style="81" customWidth="1"/>
    <col min="9696" max="9696" width="12.44140625" style="81" customWidth="1"/>
    <col min="9697" max="9697" width="0.6640625" style="81" customWidth="1"/>
    <col min="9698" max="9699" width="12.6640625" style="81" customWidth="1"/>
    <col min="9700" max="9700" width="1.6640625" style="81" customWidth="1"/>
    <col min="9701" max="9701" width="9.6640625" style="81" bestFit="1" customWidth="1"/>
    <col min="9702" max="9702" width="9.33203125" style="81"/>
    <col min="9703" max="9703" width="14.33203125" style="81" customWidth="1"/>
    <col min="9704" max="9704" width="9.33203125" style="81"/>
    <col min="9705" max="9706" width="12.6640625" style="81" customWidth="1"/>
    <col min="9707" max="9707" width="9.33203125" style="81"/>
    <col min="9708" max="9708" width="14.44140625" style="81" customWidth="1"/>
    <col min="9709" max="9709" width="12.6640625" style="81" bestFit="1" customWidth="1"/>
    <col min="9710" max="9940" width="9.33203125" style="81"/>
    <col min="9941" max="9941" width="1.6640625" style="81" customWidth="1"/>
    <col min="9942" max="9942" width="33.5546875" style="81" customWidth="1"/>
    <col min="9943" max="9943" width="9.44140625" style="81" customWidth="1"/>
    <col min="9944" max="9944" width="12.33203125" style="81" customWidth="1"/>
    <col min="9945" max="9946" width="12.6640625" style="81" customWidth="1"/>
    <col min="9947" max="9947" width="1" style="81" customWidth="1"/>
    <col min="9948" max="9949" width="12.6640625" style="81" customWidth="1"/>
    <col min="9950" max="9950" width="1.33203125" style="81" customWidth="1"/>
    <col min="9951" max="9951" width="12.6640625" style="81" customWidth="1"/>
    <col min="9952" max="9952" width="12.44140625" style="81" customWidth="1"/>
    <col min="9953" max="9953" width="0.6640625" style="81" customWidth="1"/>
    <col min="9954" max="9955" width="12.6640625" style="81" customWidth="1"/>
    <col min="9956" max="9956" width="1.6640625" style="81" customWidth="1"/>
    <col min="9957" max="9957" width="9.6640625" style="81" bestFit="1" customWidth="1"/>
    <col min="9958" max="9958" width="9.33203125" style="81"/>
    <col min="9959" max="9959" width="14.33203125" style="81" customWidth="1"/>
    <col min="9960" max="9960" width="9.33203125" style="81"/>
    <col min="9961" max="9962" width="12.6640625" style="81" customWidth="1"/>
    <col min="9963" max="9963" width="9.33203125" style="81"/>
    <col min="9964" max="9964" width="14.44140625" style="81" customWidth="1"/>
    <col min="9965" max="9965" width="12.6640625" style="81" bestFit="1" customWidth="1"/>
    <col min="9966" max="10196" width="9.33203125" style="81"/>
    <col min="10197" max="10197" width="1.6640625" style="81" customWidth="1"/>
    <col min="10198" max="10198" width="33.5546875" style="81" customWidth="1"/>
    <col min="10199" max="10199" width="9.44140625" style="81" customWidth="1"/>
    <col min="10200" max="10200" width="12.33203125" style="81" customWidth="1"/>
    <col min="10201" max="10202" width="12.6640625" style="81" customWidth="1"/>
    <col min="10203" max="10203" width="1" style="81" customWidth="1"/>
    <col min="10204" max="10205" width="12.6640625" style="81" customWidth="1"/>
    <col min="10206" max="10206" width="1.33203125" style="81" customWidth="1"/>
    <col min="10207" max="10207" width="12.6640625" style="81" customWidth="1"/>
    <col min="10208" max="10208" width="12.44140625" style="81" customWidth="1"/>
    <col min="10209" max="10209" width="0.6640625" style="81" customWidth="1"/>
    <col min="10210" max="10211" width="12.6640625" style="81" customWidth="1"/>
    <col min="10212" max="10212" width="1.6640625" style="81" customWidth="1"/>
    <col min="10213" max="10213" width="9.6640625" style="81" bestFit="1" customWidth="1"/>
    <col min="10214" max="10214" width="9.33203125" style="81"/>
    <col min="10215" max="10215" width="14.33203125" style="81" customWidth="1"/>
    <col min="10216" max="10216" width="9.33203125" style="81"/>
    <col min="10217" max="10218" width="12.6640625" style="81" customWidth="1"/>
    <col min="10219" max="10219" width="9.33203125" style="81"/>
    <col min="10220" max="10220" width="14.44140625" style="81" customWidth="1"/>
    <col min="10221" max="10221" width="12.6640625" style="81" bestFit="1" customWidth="1"/>
    <col min="10222" max="10452" width="9.33203125" style="81"/>
    <col min="10453" max="10453" width="1.6640625" style="81" customWidth="1"/>
    <col min="10454" max="10454" width="33.5546875" style="81" customWidth="1"/>
    <col min="10455" max="10455" width="9.44140625" style="81" customWidth="1"/>
    <col min="10456" max="10456" width="12.33203125" style="81" customWidth="1"/>
    <col min="10457" max="10458" width="12.6640625" style="81" customWidth="1"/>
    <col min="10459" max="10459" width="1" style="81" customWidth="1"/>
    <col min="10460" max="10461" width="12.6640625" style="81" customWidth="1"/>
    <col min="10462" max="10462" width="1.33203125" style="81" customWidth="1"/>
    <col min="10463" max="10463" width="12.6640625" style="81" customWidth="1"/>
    <col min="10464" max="10464" width="12.44140625" style="81" customWidth="1"/>
    <col min="10465" max="10465" width="0.6640625" style="81" customWidth="1"/>
    <col min="10466" max="10467" width="12.6640625" style="81" customWidth="1"/>
    <col min="10468" max="10468" width="1.6640625" style="81" customWidth="1"/>
    <col min="10469" max="10469" width="9.6640625" style="81" bestFit="1" customWidth="1"/>
    <col min="10470" max="10470" width="9.33203125" style="81"/>
    <col min="10471" max="10471" width="14.33203125" style="81" customWidth="1"/>
    <col min="10472" max="10472" width="9.33203125" style="81"/>
    <col min="10473" max="10474" width="12.6640625" style="81" customWidth="1"/>
    <col min="10475" max="10475" width="9.33203125" style="81"/>
    <col min="10476" max="10476" width="14.44140625" style="81" customWidth="1"/>
    <col min="10477" max="10477" width="12.6640625" style="81" bestFit="1" customWidth="1"/>
    <col min="10478" max="10708" width="9.33203125" style="81"/>
    <col min="10709" max="10709" width="1.6640625" style="81" customWidth="1"/>
    <col min="10710" max="10710" width="33.5546875" style="81" customWidth="1"/>
    <col min="10711" max="10711" width="9.44140625" style="81" customWidth="1"/>
    <col min="10712" max="10712" width="12.33203125" style="81" customWidth="1"/>
    <col min="10713" max="10714" width="12.6640625" style="81" customWidth="1"/>
    <col min="10715" max="10715" width="1" style="81" customWidth="1"/>
    <col min="10716" max="10717" width="12.6640625" style="81" customWidth="1"/>
    <col min="10718" max="10718" width="1.33203125" style="81" customWidth="1"/>
    <col min="10719" max="10719" width="12.6640625" style="81" customWidth="1"/>
    <col min="10720" max="10720" width="12.44140625" style="81" customWidth="1"/>
    <col min="10721" max="10721" width="0.6640625" style="81" customWidth="1"/>
    <col min="10722" max="10723" width="12.6640625" style="81" customWidth="1"/>
    <col min="10724" max="10724" width="1.6640625" style="81" customWidth="1"/>
    <col min="10725" max="10725" width="9.6640625" style="81" bestFit="1" customWidth="1"/>
    <col min="10726" max="10726" width="9.33203125" style="81"/>
    <col min="10727" max="10727" width="14.33203125" style="81" customWidth="1"/>
    <col min="10728" max="10728" width="9.33203125" style="81"/>
    <col min="10729" max="10730" width="12.6640625" style="81" customWidth="1"/>
    <col min="10731" max="10731" width="9.33203125" style="81"/>
    <col min="10732" max="10732" width="14.44140625" style="81" customWidth="1"/>
    <col min="10733" max="10733" width="12.6640625" style="81" bestFit="1" customWidth="1"/>
    <col min="10734" max="10964" width="9.33203125" style="81"/>
    <col min="10965" max="10965" width="1.6640625" style="81" customWidth="1"/>
    <col min="10966" max="10966" width="33.5546875" style="81" customWidth="1"/>
    <col min="10967" max="10967" width="9.44140625" style="81" customWidth="1"/>
    <col min="10968" max="10968" width="12.33203125" style="81" customWidth="1"/>
    <col min="10969" max="10970" width="12.6640625" style="81" customWidth="1"/>
    <col min="10971" max="10971" width="1" style="81" customWidth="1"/>
    <col min="10972" max="10973" width="12.6640625" style="81" customWidth="1"/>
    <col min="10974" max="10974" width="1.33203125" style="81" customWidth="1"/>
    <col min="10975" max="10975" width="12.6640625" style="81" customWidth="1"/>
    <col min="10976" max="10976" width="12.44140625" style="81" customWidth="1"/>
    <col min="10977" max="10977" width="0.6640625" style="81" customWidth="1"/>
    <col min="10978" max="10979" width="12.6640625" style="81" customWidth="1"/>
    <col min="10980" max="10980" width="1.6640625" style="81" customWidth="1"/>
    <col min="10981" max="10981" width="9.6640625" style="81" bestFit="1" customWidth="1"/>
    <col min="10982" max="10982" width="9.33203125" style="81"/>
    <col min="10983" max="10983" width="14.33203125" style="81" customWidth="1"/>
    <col min="10984" max="10984" width="9.33203125" style="81"/>
    <col min="10985" max="10986" width="12.6640625" style="81" customWidth="1"/>
    <col min="10987" max="10987" width="9.33203125" style="81"/>
    <col min="10988" max="10988" width="14.44140625" style="81" customWidth="1"/>
    <col min="10989" max="10989" width="12.6640625" style="81" bestFit="1" customWidth="1"/>
    <col min="10990" max="11220" width="9.33203125" style="81"/>
    <col min="11221" max="11221" width="1.6640625" style="81" customWidth="1"/>
    <col min="11222" max="11222" width="33.5546875" style="81" customWidth="1"/>
    <col min="11223" max="11223" width="9.44140625" style="81" customWidth="1"/>
    <col min="11224" max="11224" width="12.33203125" style="81" customWidth="1"/>
    <col min="11225" max="11226" width="12.6640625" style="81" customWidth="1"/>
    <col min="11227" max="11227" width="1" style="81" customWidth="1"/>
    <col min="11228" max="11229" width="12.6640625" style="81" customWidth="1"/>
    <col min="11230" max="11230" width="1.33203125" style="81" customWidth="1"/>
    <col min="11231" max="11231" width="12.6640625" style="81" customWidth="1"/>
    <col min="11232" max="11232" width="12.44140625" style="81" customWidth="1"/>
    <col min="11233" max="11233" width="0.6640625" style="81" customWidth="1"/>
    <col min="11234" max="11235" width="12.6640625" style="81" customWidth="1"/>
    <col min="11236" max="11236" width="1.6640625" style="81" customWidth="1"/>
    <col min="11237" max="11237" width="9.6640625" style="81" bestFit="1" customWidth="1"/>
    <col min="11238" max="11238" width="9.33203125" style="81"/>
    <col min="11239" max="11239" width="14.33203125" style="81" customWidth="1"/>
    <col min="11240" max="11240" width="9.33203125" style="81"/>
    <col min="11241" max="11242" width="12.6640625" style="81" customWidth="1"/>
    <col min="11243" max="11243" width="9.33203125" style="81"/>
    <col min="11244" max="11244" width="14.44140625" style="81" customWidth="1"/>
    <col min="11245" max="11245" width="12.6640625" style="81" bestFit="1" customWidth="1"/>
    <col min="11246" max="11476" width="9.33203125" style="81"/>
    <col min="11477" max="11477" width="1.6640625" style="81" customWidth="1"/>
    <col min="11478" max="11478" width="33.5546875" style="81" customWidth="1"/>
    <col min="11479" max="11479" width="9.44140625" style="81" customWidth="1"/>
    <col min="11480" max="11480" width="12.33203125" style="81" customWidth="1"/>
    <col min="11481" max="11482" width="12.6640625" style="81" customWidth="1"/>
    <col min="11483" max="11483" width="1" style="81" customWidth="1"/>
    <col min="11484" max="11485" width="12.6640625" style="81" customWidth="1"/>
    <col min="11486" max="11486" width="1.33203125" style="81" customWidth="1"/>
    <col min="11487" max="11487" width="12.6640625" style="81" customWidth="1"/>
    <col min="11488" max="11488" width="12.44140625" style="81" customWidth="1"/>
    <col min="11489" max="11489" width="0.6640625" style="81" customWidth="1"/>
    <col min="11490" max="11491" width="12.6640625" style="81" customWidth="1"/>
    <col min="11492" max="11492" width="1.6640625" style="81" customWidth="1"/>
    <col min="11493" max="11493" width="9.6640625" style="81" bestFit="1" customWidth="1"/>
    <col min="11494" max="11494" width="9.33203125" style="81"/>
    <col min="11495" max="11495" width="14.33203125" style="81" customWidth="1"/>
    <col min="11496" max="11496" width="9.33203125" style="81"/>
    <col min="11497" max="11498" width="12.6640625" style="81" customWidth="1"/>
    <col min="11499" max="11499" width="9.33203125" style="81"/>
    <col min="11500" max="11500" width="14.44140625" style="81" customWidth="1"/>
    <col min="11501" max="11501" width="12.6640625" style="81" bestFit="1" customWidth="1"/>
    <col min="11502" max="11732" width="9.33203125" style="81"/>
    <col min="11733" max="11733" width="1.6640625" style="81" customWidth="1"/>
    <col min="11734" max="11734" width="33.5546875" style="81" customWidth="1"/>
    <col min="11735" max="11735" width="9.44140625" style="81" customWidth="1"/>
    <col min="11736" max="11736" width="12.33203125" style="81" customWidth="1"/>
    <col min="11737" max="11738" width="12.6640625" style="81" customWidth="1"/>
    <col min="11739" max="11739" width="1" style="81" customWidth="1"/>
    <col min="11740" max="11741" width="12.6640625" style="81" customWidth="1"/>
    <col min="11742" max="11742" width="1.33203125" style="81" customWidth="1"/>
    <col min="11743" max="11743" width="12.6640625" style="81" customWidth="1"/>
    <col min="11744" max="11744" width="12.44140625" style="81" customWidth="1"/>
    <col min="11745" max="11745" width="0.6640625" style="81" customWidth="1"/>
    <col min="11746" max="11747" width="12.6640625" style="81" customWidth="1"/>
    <col min="11748" max="11748" width="1.6640625" style="81" customWidth="1"/>
    <col min="11749" max="11749" width="9.6640625" style="81" bestFit="1" customWidth="1"/>
    <col min="11750" max="11750" width="9.33203125" style="81"/>
    <col min="11751" max="11751" width="14.33203125" style="81" customWidth="1"/>
    <col min="11752" max="11752" width="9.33203125" style="81"/>
    <col min="11753" max="11754" width="12.6640625" style="81" customWidth="1"/>
    <col min="11755" max="11755" width="9.33203125" style="81"/>
    <col min="11756" max="11756" width="14.44140625" style="81" customWidth="1"/>
    <col min="11757" max="11757" width="12.6640625" style="81" bestFit="1" customWidth="1"/>
    <col min="11758" max="11988" width="9.33203125" style="81"/>
    <col min="11989" max="11989" width="1.6640625" style="81" customWidth="1"/>
    <col min="11990" max="11990" width="33.5546875" style="81" customWidth="1"/>
    <col min="11991" max="11991" width="9.44140625" style="81" customWidth="1"/>
    <col min="11992" max="11992" width="12.33203125" style="81" customWidth="1"/>
    <col min="11993" max="11994" width="12.6640625" style="81" customWidth="1"/>
    <col min="11995" max="11995" width="1" style="81" customWidth="1"/>
    <col min="11996" max="11997" width="12.6640625" style="81" customWidth="1"/>
    <col min="11998" max="11998" width="1.33203125" style="81" customWidth="1"/>
    <col min="11999" max="11999" width="12.6640625" style="81" customWidth="1"/>
    <col min="12000" max="12000" width="12.44140625" style="81" customWidth="1"/>
    <col min="12001" max="12001" width="0.6640625" style="81" customWidth="1"/>
    <col min="12002" max="12003" width="12.6640625" style="81" customWidth="1"/>
    <col min="12004" max="12004" width="1.6640625" style="81" customWidth="1"/>
    <col min="12005" max="12005" width="9.6640625" style="81" bestFit="1" customWidth="1"/>
    <col min="12006" max="12006" width="9.33203125" style="81"/>
    <col min="12007" max="12007" width="14.33203125" style="81" customWidth="1"/>
    <col min="12008" max="12008" width="9.33203125" style="81"/>
    <col min="12009" max="12010" width="12.6640625" style="81" customWidth="1"/>
    <col min="12011" max="12011" width="9.33203125" style="81"/>
    <col min="12012" max="12012" width="14.44140625" style="81" customWidth="1"/>
    <col min="12013" max="12013" width="12.6640625" style="81" bestFit="1" customWidth="1"/>
    <col min="12014" max="12244" width="9.33203125" style="81"/>
    <col min="12245" max="12245" width="1.6640625" style="81" customWidth="1"/>
    <col min="12246" max="12246" width="33.5546875" style="81" customWidth="1"/>
    <col min="12247" max="12247" width="9.44140625" style="81" customWidth="1"/>
    <col min="12248" max="12248" width="12.33203125" style="81" customWidth="1"/>
    <col min="12249" max="12250" width="12.6640625" style="81" customWidth="1"/>
    <col min="12251" max="12251" width="1" style="81" customWidth="1"/>
    <col min="12252" max="12253" width="12.6640625" style="81" customWidth="1"/>
    <col min="12254" max="12254" width="1.33203125" style="81" customWidth="1"/>
    <col min="12255" max="12255" width="12.6640625" style="81" customWidth="1"/>
    <col min="12256" max="12256" width="12.44140625" style="81" customWidth="1"/>
    <col min="12257" max="12257" width="0.6640625" style="81" customWidth="1"/>
    <col min="12258" max="12259" width="12.6640625" style="81" customWidth="1"/>
    <col min="12260" max="12260" width="1.6640625" style="81" customWidth="1"/>
    <col min="12261" max="12261" width="9.6640625" style="81" bestFit="1" customWidth="1"/>
    <col min="12262" max="12262" width="9.33203125" style="81"/>
    <col min="12263" max="12263" width="14.33203125" style="81" customWidth="1"/>
    <col min="12264" max="12264" width="9.33203125" style="81"/>
    <col min="12265" max="12266" width="12.6640625" style="81" customWidth="1"/>
    <col min="12267" max="12267" width="9.33203125" style="81"/>
    <col min="12268" max="12268" width="14.44140625" style="81" customWidth="1"/>
    <col min="12269" max="12269" width="12.6640625" style="81" bestFit="1" customWidth="1"/>
    <col min="12270" max="12500" width="9.33203125" style="81"/>
    <col min="12501" max="12501" width="1.6640625" style="81" customWidth="1"/>
    <col min="12502" max="12502" width="33.5546875" style="81" customWidth="1"/>
    <col min="12503" max="12503" width="9.44140625" style="81" customWidth="1"/>
    <col min="12504" max="12504" width="12.33203125" style="81" customWidth="1"/>
    <col min="12505" max="12506" width="12.6640625" style="81" customWidth="1"/>
    <col min="12507" max="12507" width="1" style="81" customWidth="1"/>
    <col min="12508" max="12509" width="12.6640625" style="81" customWidth="1"/>
    <col min="12510" max="12510" width="1.33203125" style="81" customWidth="1"/>
    <col min="12511" max="12511" width="12.6640625" style="81" customWidth="1"/>
    <col min="12512" max="12512" width="12.44140625" style="81" customWidth="1"/>
    <col min="12513" max="12513" width="0.6640625" style="81" customWidth="1"/>
    <col min="12514" max="12515" width="12.6640625" style="81" customWidth="1"/>
    <col min="12516" max="12516" width="1.6640625" style="81" customWidth="1"/>
    <col min="12517" max="12517" width="9.6640625" style="81" bestFit="1" customWidth="1"/>
    <col min="12518" max="12518" width="9.33203125" style="81"/>
    <col min="12519" max="12519" width="14.33203125" style="81" customWidth="1"/>
    <col min="12520" max="12520" width="9.33203125" style="81"/>
    <col min="12521" max="12522" width="12.6640625" style="81" customWidth="1"/>
    <col min="12523" max="12523" width="9.33203125" style="81"/>
    <col min="12524" max="12524" width="14.44140625" style="81" customWidth="1"/>
    <col min="12525" max="12525" width="12.6640625" style="81" bestFit="1" customWidth="1"/>
    <col min="12526" max="12756" width="9.33203125" style="81"/>
    <col min="12757" max="12757" width="1.6640625" style="81" customWidth="1"/>
    <col min="12758" max="12758" width="33.5546875" style="81" customWidth="1"/>
    <col min="12759" max="12759" width="9.44140625" style="81" customWidth="1"/>
    <col min="12760" max="12760" width="12.33203125" style="81" customWidth="1"/>
    <col min="12761" max="12762" width="12.6640625" style="81" customWidth="1"/>
    <col min="12763" max="12763" width="1" style="81" customWidth="1"/>
    <col min="12764" max="12765" width="12.6640625" style="81" customWidth="1"/>
    <col min="12766" max="12766" width="1.33203125" style="81" customWidth="1"/>
    <col min="12767" max="12767" width="12.6640625" style="81" customWidth="1"/>
    <col min="12768" max="12768" width="12.44140625" style="81" customWidth="1"/>
    <col min="12769" max="12769" width="0.6640625" style="81" customWidth="1"/>
    <col min="12770" max="12771" width="12.6640625" style="81" customWidth="1"/>
    <col min="12772" max="12772" width="1.6640625" style="81" customWidth="1"/>
    <col min="12773" max="12773" width="9.6640625" style="81" bestFit="1" customWidth="1"/>
    <col min="12774" max="12774" width="9.33203125" style="81"/>
    <col min="12775" max="12775" width="14.33203125" style="81" customWidth="1"/>
    <col min="12776" max="12776" width="9.33203125" style="81"/>
    <col min="12777" max="12778" width="12.6640625" style="81" customWidth="1"/>
    <col min="12779" max="12779" width="9.33203125" style="81"/>
    <col min="12780" max="12780" width="14.44140625" style="81" customWidth="1"/>
    <col min="12781" max="12781" width="12.6640625" style="81" bestFit="1" customWidth="1"/>
    <col min="12782" max="13012" width="9.33203125" style="81"/>
    <col min="13013" max="13013" width="1.6640625" style="81" customWidth="1"/>
    <col min="13014" max="13014" width="33.5546875" style="81" customWidth="1"/>
    <col min="13015" max="13015" width="9.44140625" style="81" customWidth="1"/>
    <col min="13016" max="13016" width="12.33203125" style="81" customWidth="1"/>
    <col min="13017" max="13018" width="12.6640625" style="81" customWidth="1"/>
    <col min="13019" max="13019" width="1" style="81" customWidth="1"/>
    <col min="13020" max="13021" width="12.6640625" style="81" customWidth="1"/>
    <col min="13022" max="13022" width="1.33203125" style="81" customWidth="1"/>
    <col min="13023" max="13023" width="12.6640625" style="81" customWidth="1"/>
    <col min="13024" max="13024" width="12.44140625" style="81" customWidth="1"/>
    <col min="13025" max="13025" width="0.6640625" style="81" customWidth="1"/>
    <col min="13026" max="13027" width="12.6640625" style="81" customWidth="1"/>
    <col min="13028" max="13028" width="1.6640625" style="81" customWidth="1"/>
    <col min="13029" max="13029" width="9.6640625" style="81" bestFit="1" customWidth="1"/>
    <col min="13030" max="13030" width="9.33203125" style="81"/>
    <col min="13031" max="13031" width="14.33203125" style="81" customWidth="1"/>
    <col min="13032" max="13032" width="9.33203125" style="81"/>
    <col min="13033" max="13034" width="12.6640625" style="81" customWidth="1"/>
    <col min="13035" max="13035" width="9.33203125" style="81"/>
    <col min="13036" max="13036" width="14.44140625" style="81" customWidth="1"/>
    <col min="13037" max="13037" width="12.6640625" style="81" bestFit="1" customWidth="1"/>
    <col min="13038" max="13268" width="9.33203125" style="81"/>
    <col min="13269" max="13269" width="1.6640625" style="81" customWidth="1"/>
    <col min="13270" max="13270" width="33.5546875" style="81" customWidth="1"/>
    <col min="13271" max="13271" width="9.44140625" style="81" customWidth="1"/>
    <col min="13272" max="13272" width="12.33203125" style="81" customWidth="1"/>
    <col min="13273" max="13274" width="12.6640625" style="81" customWidth="1"/>
    <col min="13275" max="13275" width="1" style="81" customWidth="1"/>
    <col min="13276" max="13277" width="12.6640625" style="81" customWidth="1"/>
    <col min="13278" max="13278" width="1.33203125" style="81" customWidth="1"/>
    <col min="13279" max="13279" width="12.6640625" style="81" customWidth="1"/>
    <col min="13280" max="13280" width="12.44140625" style="81" customWidth="1"/>
    <col min="13281" max="13281" width="0.6640625" style="81" customWidth="1"/>
    <col min="13282" max="13283" width="12.6640625" style="81" customWidth="1"/>
    <col min="13284" max="13284" width="1.6640625" style="81" customWidth="1"/>
    <col min="13285" max="13285" width="9.6640625" style="81" bestFit="1" customWidth="1"/>
    <col min="13286" max="13286" width="9.33203125" style="81"/>
    <col min="13287" max="13287" width="14.33203125" style="81" customWidth="1"/>
    <col min="13288" max="13288" width="9.33203125" style="81"/>
    <col min="13289" max="13290" width="12.6640625" style="81" customWidth="1"/>
    <col min="13291" max="13291" width="9.33203125" style="81"/>
    <col min="13292" max="13292" width="14.44140625" style="81" customWidth="1"/>
    <col min="13293" max="13293" width="12.6640625" style="81" bestFit="1" customWidth="1"/>
    <col min="13294" max="13524" width="9.33203125" style="81"/>
    <col min="13525" max="13525" width="1.6640625" style="81" customWidth="1"/>
    <col min="13526" max="13526" width="33.5546875" style="81" customWidth="1"/>
    <col min="13527" max="13527" width="9.44140625" style="81" customWidth="1"/>
    <col min="13528" max="13528" width="12.33203125" style="81" customWidth="1"/>
    <col min="13529" max="13530" width="12.6640625" style="81" customWidth="1"/>
    <col min="13531" max="13531" width="1" style="81" customWidth="1"/>
    <col min="13532" max="13533" width="12.6640625" style="81" customWidth="1"/>
    <col min="13534" max="13534" width="1.33203125" style="81" customWidth="1"/>
    <col min="13535" max="13535" width="12.6640625" style="81" customWidth="1"/>
    <col min="13536" max="13536" width="12.44140625" style="81" customWidth="1"/>
    <col min="13537" max="13537" width="0.6640625" style="81" customWidth="1"/>
    <col min="13538" max="13539" width="12.6640625" style="81" customWidth="1"/>
    <col min="13540" max="13540" width="1.6640625" style="81" customWidth="1"/>
    <col min="13541" max="13541" width="9.6640625" style="81" bestFit="1" customWidth="1"/>
    <col min="13542" max="13542" width="9.33203125" style="81"/>
    <col min="13543" max="13543" width="14.33203125" style="81" customWidth="1"/>
    <col min="13544" max="13544" width="9.33203125" style="81"/>
    <col min="13545" max="13546" width="12.6640625" style="81" customWidth="1"/>
    <col min="13547" max="13547" width="9.33203125" style="81"/>
    <col min="13548" max="13548" width="14.44140625" style="81" customWidth="1"/>
    <col min="13549" max="13549" width="12.6640625" style="81" bestFit="1" customWidth="1"/>
    <col min="13550" max="13780" width="9.33203125" style="81"/>
    <col min="13781" max="13781" width="1.6640625" style="81" customWidth="1"/>
    <col min="13782" max="13782" width="33.5546875" style="81" customWidth="1"/>
    <col min="13783" max="13783" width="9.44140625" style="81" customWidth="1"/>
    <col min="13784" max="13784" width="12.33203125" style="81" customWidth="1"/>
    <col min="13785" max="13786" width="12.6640625" style="81" customWidth="1"/>
    <col min="13787" max="13787" width="1" style="81" customWidth="1"/>
    <col min="13788" max="13789" width="12.6640625" style="81" customWidth="1"/>
    <col min="13790" max="13790" width="1.33203125" style="81" customWidth="1"/>
    <col min="13791" max="13791" width="12.6640625" style="81" customWidth="1"/>
    <col min="13792" max="13792" width="12.44140625" style="81" customWidth="1"/>
    <col min="13793" max="13793" width="0.6640625" style="81" customWidth="1"/>
    <col min="13794" max="13795" width="12.6640625" style="81" customWidth="1"/>
    <col min="13796" max="13796" width="1.6640625" style="81" customWidth="1"/>
    <col min="13797" max="13797" width="9.6640625" style="81" bestFit="1" customWidth="1"/>
    <col min="13798" max="13798" width="9.33203125" style="81"/>
    <col min="13799" max="13799" width="14.33203125" style="81" customWidth="1"/>
    <col min="13800" max="13800" width="9.33203125" style="81"/>
    <col min="13801" max="13802" width="12.6640625" style="81" customWidth="1"/>
    <col min="13803" max="13803" width="9.33203125" style="81"/>
    <col min="13804" max="13804" width="14.44140625" style="81" customWidth="1"/>
    <col min="13805" max="13805" width="12.6640625" style="81" bestFit="1" customWidth="1"/>
    <col min="13806" max="14036" width="9.33203125" style="81"/>
    <col min="14037" max="14037" width="1.6640625" style="81" customWidth="1"/>
    <col min="14038" max="14038" width="33.5546875" style="81" customWidth="1"/>
    <col min="14039" max="14039" width="9.44140625" style="81" customWidth="1"/>
    <col min="14040" max="14040" width="12.33203125" style="81" customWidth="1"/>
    <col min="14041" max="14042" width="12.6640625" style="81" customWidth="1"/>
    <col min="14043" max="14043" width="1" style="81" customWidth="1"/>
    <col min="14044" max="14045" width="12.6640625" style="81" customWidth="1"/>
    <col min="14046" max="14046" width="1.33203125" style="81" customWidth="1"/>
    <col min="14047" max="14047" width="12.6640625" style="81" customWidth="1"/>
    <col min="14048" max="14048" width="12.44140625" style="81" customWidth="1"/>
    <col min="14049" max="14049" width="0.6640625" style="81" customWidth="1"/>
    <col min="14050" max="14051" width="12.6640625" style="81" customWidth="1"/>
    <col min="14052" max="14052" width="1.6640625" style="81" customWidth="1"/>
    <col min="14053" max="14053" width="9.6640625" style="81" bestFit="1" customWidth="1"/>
    <col min="14054" max="14054" width="9.33203125" style="81"/>
    <col min="14055" max="14055" width="14.33203125" style="81" customWidth="1"/>
    <col min="14056" max="14056" width="9.33203125" style="81"/>
    <col min="14057" max="14058" width="12.6640625" style="81" customWidth="1"/>
    <col min="14059" max="14059" width="9.33203125" style="81"/>
    <col min="14060" max="14060" width="14.44140625" style="81" customWidth="1"/>
    <col min="14061" max="14061" width="12.6640625" style="81" bestFit="1" customWidth="1"/>
    <col min="14062" max="14292" width="9.33203125" style="81"/>
    <col min="14293" max="14293" width="1.6640625" style="81" customWidth="1"/>
    <col min="14294" max="14294" width="33.5546875" style="81" customWidth="1"/>
    <col min="14295" max="14295" width="9.44140625" style="81" customWidth="1"/>
    <col min="14296" max="14296" width="12.33203125" style="81" customWidth="1"/>
    <col min="14297" max="14298" width="12.6640625" style="81" customWidth="1"/>
    <col min="14299" max="14299" width="1" style="81" customWidth="1"/>
    <col min="14300" max="14301" width="12.6640625" style="81" customWidth="1"/>
    <col min="14302" max="14302" width="1.33203125" style="81" customWidth="1"/>
    <col min="14303" max="14303" width="12.6640625" style="81" customWidth="1"/>
    <col min="14304" max="14304" width="12.44140625" style="81" customWidth="1"/>
    <col min="14305" max="14305" width="0.6640625" style="81" customWidth="1"/>
    <col min="14306" max="14307" width="12.6640625" style="81" customWidth="1"/>
    <col min="14308" max="14308" width="1.6640625" style="81" customWidth="1"/>
    <col min="14309" max="14309" width="9.6640625" style="81" bestFit="1" customWidth="1"/>
    <col min="14310" max="14310" width="9.33203125" style="81"/>
    <col min="14311" max="14311" width="14.33203125" style="81" customWidth="1"/>
    <col min="14312" max="14312" width="9.33203125" style="81"/>
    <col min="14313" max="14314" width="12.6640625" style="81" customWidth="1"/>
    <col min="14315" max="14315" width="9.33203125" style="81"/>
    <col min="14316" max="14316" width="14.44140625" style="81" customWidth="1"/>
    <col min="14317" max="14317" width="12.6640625" style="81" bestFit="1" customWidth="1"/>
    <col min="14318" max="14548" width="9.33203125" style="81"/>
    <col min="14549" max="14549" width="1.6640625" style="81" customWidth="1"/>
    <col min="14550" max="14550" width="33.5546875" style="81" customWidth="1"/>
    <col min="14551" max="14551" width="9.44140625" style="81" customWidth="1"/>
    <col min="14552" max="14552" width="12.33203125" style="81" customWidth="1"/>
    <col min="14553" max="14554" width="12.6640625" style="81" customWidth="1"/>
    <col min="14555" max="14555" width="1" style="81" customWidth="1"/>
    <col min="14556" max="14557" width="12.6640625" style="81" customWidth="1"/>
    <col min="14558" max="14558" width="1.33203125" style="81" customWidth="1"/>
    <col min="14559" max="14559" width="12.6640625" style="81" customWidth="1"/>
    <col min="14560" max="14560" width="12.44140625" style="81" customWidth="1"/>
    <col min="14561" max="14561" width="0.6640625" style="81" customWidth="1"/>
    <col min="14562" max="14563" width="12.6640625" style="81" customWidth="1"/>
    <col min="14564" max="14564" width="1.6640625" style="81" customWidth="1"/>
    <col min="14565" max="14565" width="9.6640625" style="81" bestFit="1" customWidth="1"/>
    <col min="14566" max="14566" width="9.33203125" style="81"/>
    <col min="14567" max="14567" width="14.33203125" style="81" customWidth="1"/>
    <col min="14568" max="14568" width="9.33203125" style="81"/>
    <col min="14569" max="14570" width="12.6640625" style="81" customWidth="1"/>
    <col min="14571" max="14571" width="9.33203125" style="81"/>
    <col min="14572" max="14572" width="14.44140625" style="81" customWidth="1"/>
    <col min="14573" max="14573" width="12.6640625" style="81" bestFit="1" customWidth="1"/>
    <col min="14574" max="14804" width="9.33203125" style="81"/>
    <col min="14805" max="14805" width="1.6640625" style="81" customWidth="1"/>
    <col min="14806" max="14806" width="33.5546875" style="81" customWidth="1"/>
    <col min="14807" max="14807" width="9.44140625" style="81" customWidth="1"/>
    <col min="14808" max="14808" width="12.33203125" style="81" customWidth="1"/>
    <col min="14809" max="14810" width="12.6640625" style="81" customWidth="1"/>
    <col min="14811" max="14811" width="1" style="81" customWidth="1"/>
    <col min="14812" max="14813" width="12.6640625" style="81" customWidth="1"/>
    <col min="14814" max="14814" width="1.33203125" style="81" customWidth="1"/>
    <col min="14815" max="14815" width="12.6640625" style="81" customWidth="1"/>
    <col min="14816" max="14816" width="12.44140625" style="81" customWidth="1"/>
    <col min="14817" max="14817" width="0.6640625" style="81" customWidth="1"/>
    <col min="14818" max="14819" width="12.6640625" style="81" customWidth="1"/>
    <col min="14820" max="14820" width="1.6640625" style="81" customWidth="1"/>
    <col min="14821" max="14821" width="9.6640625" style="81" bestFit="1" customWidth="1"/>
    <col min="14822" max="14822" width="9.33203125" style="81"/>
    <col min="14823" max="14823" width="14.33203125" style="81" customWidth="1"/>
    <col min="14824" max="14824" width="9.33203125" style="81"/>
    <col min="14825" max="14826" width="12.6640625" style="81" customWidth="1"/>
    <col min="14827" max="14827" width="9.33203125" style="81"/>
    <col min="14828" max="14828" width="14.44140625" style="81" customWidth="1"/>
    <col min="14829" max="14829" width="12.6640625" style="81" bestFit="1" customWidth="1"/>
    <col min="14830" max="15060" width="9.33203125" style="81"/>
    <col min="15061" max="15061" width="1.6640625" style="81" customWidth="1"/>
    <col min="15062" max="15062" width="33.5546875" style="81" customWidth="1"/>
    <col min="15063" max="15063" width="9.44140625" style="81" customWidth="1"/>
    <col min="15064" max="15064" width="12.33203125" style="81" customWidth="1"/>
    <col min="15065" max="15066" width="12.6640625" style="81" customWidth="1"/>
    <col min="15067" max="15067" width="1" style="81" customWidth="1"/>
    <col min="15068" max="15069" width="12.6640625" style="81" customWidth="1"/>
    <col min="15070" max="15070" width="1.33203125" style="81" customWidth="1"/>
    <col min="15071" max="15071" width="12.6640625" style="81" customWidth="1"/>
    <col min="15072" max="15072" width="12.44140625" style="81" customWidth="1"/>
    <col min="15073" max="15073" width="0.6640625" style="81" customWidth="1"/>
    <col min="15074" max="15075" width="12.6640625" style="81" customWidth="1"/>
    <col min="15076" max="15076" width="1.6640625" style="81" customWidth="1"/>
    <col min="15077" max="15077" width="9.6640625" style="81" bestFit="1" customWidth="1"/>
    <col min="15078" max="15078" width="9.33203125" style="81"/>
    <col min="15079" max="15079" width="14.33203125" style="81" customWidth="1"/>
    <col min="15080" max="15080" width="9.33203125" style="81"/>
    <col min="15081" max="15082" width="12.6640625" style="81" customWidth="1"/>
    <col min="15083" max="15083" width="9.33203125" style="81"/>
    <col min="15084" max="15084" width="14.44140625" style="81" customWidth="1"/>
    <col min="15085" max="15085" width="12.6640625" style="81" bestFit="1" customWidth="1"/>
    <col min="15086" max="15316" width="9.33203125" style="81"/>
    <col min="15317" max="15317" width="1.6640625" style="81" customWidth="1"/>
    <col min="15318" max="15318" width="33.5546875" style="81" customWidth="1"/>
    <col min="15319" max="15319" width="9.44140625" style="81" customWidth="1"/>
    <col min="15320" max="15320" width="12.33203125" style="81" customWidth="1"/>
    <col min="15321" max="15322" width="12.6640625" style="81" customWidth="1"/>
    <col min="15323" max="15323" width="1" style="81" customWidth="1"/>
    <col min="15324" max="15325" width="12.6640625" style="81" customWidth="1"/>
    <col min="15326" max="15326" width="1.33203125" style="81" customWidth="1"/>
    <col min="15327" max="15327" width="12.6640625" style="81" customWidth="1"/>
    <col min="15328" max="15328" width="12.44140625" style="81" customWidth="1"/>
    <col min="15329" max="15329" width="0.6640625" style="81" customWidth="1"/>
    <col min="15330" max="15331" width="12.6640625" style="81" customWidth="1"/>
    <col min="15332" max="15332" width="1.6640625" style="81" customWidth="1"/>
    <col min="15333" max="15333" width="9.6640625" style="81" bestFit="1" customWidth="1"/>
    <col min="15334" max="15334" width="9.33203125" style="81"/>
    <col min="15335" max="15335" width="14.33203125" style="81" customWidth="1"/>
    <col min="15336" max="15336" width="9.33203125" style="81"/>
    <col min="15337" max="15338" width="12.6640625" style="81" customWidth="1"/>
    <col min="15339" max="15339" width="9.33203125" style="81"/>
    <col min="15340" max="15340" width="14.44140625" style="81" customWidth="1"/>
    <col min="15341" max="15341" width="12.6640625" style="81" bestFit="1" customWidth="1"/>
    <col min="15342" max="15572" width="9.33203125" style="81"/>
    <col min="15573" max="15573" width="1.6640625" style="81" customWidth="1"/>
    <col min="15574" max="15574" width="33.5546875" style="81" customWidth="1"/>
    <col min="15575" max="15575" width="9.44140625" style="81" customWidth="1"/>
    <col min="15576" max="15576" width="12.33203125" style="81" customWidth="1"/>
    <col min="15577" max="15578" width="12.6640625" style="81" customWidth="1"/>
    <col min="15579" max="15579" width="1" style="81" customWidth="1"/>
    <col min="15580" max="15581" width="12.6640625" style="81" customWidth="1"/>
    <col min="15582" max="15582" width="1.33203125" style="81" customWidth="1"/>
    <col min="15583" max="15583" width="12.6640625" style="81" customWidth="1"/>
    <col min="15584" max="15584" width="12.44140625" style="81" customWidth="1"/>
    <col min="15585" max="15585" width="0.6640625" style="81" customWidth="1"/>
    <col min="15586" max="15587" width="12.6640625" style="81" customWidth="1"/>
    <col min="15588" max="15588" width="1.6640625" style="81" customWidth="1"/>
    <col min="15589" max="15589" width="9.6640625" style="81" bestFit="1" customWidth="1"/>
    <col min="15590" max="15590" width="9.33203125" style="81"/>
    <col min="15591" max="15591" width="14.33203125" style="81" customWidth="1"/>
    <col min="15592" max="15592" width="9.33203125" style="81"/>
    <col min="15593" max="15594" width="12.6640625" style="81" customWidth="1"/>
    <col min="15595" max="15595" width="9.33203125" style="81"/>
    <col min="15596" max="15596" width="14.44140625" style="81" customWidth="1"/>
    <col min="15597" max="15597" width="12.6640625" style="81" bestFit="1" customWidth="1"/>
    <col min="15598" max="15828" width="9.33203125" style="81"/>
    <col min="15829" max="15829" width="1.6640625" style="81" customWidth="1"/>
    <col min="15830" max="15830" width="33.5546875" style="81" customWidth="1"/>
    <col min="15831" max="15831" width="9.44140625" style="81" customWidth="1"/>
    <col min="15832" max="15832" width="12.33203125" style="81" customWidth="1"/>
    <col min="15833" max="15834" width="12.6640625" style="81" customWidth="1"/>
    <col min="15835" max="15835" width="1" style="81" customWidth="1"/>
    <col min="15836" max="15837" width="12.6640625" style="81" customWidth="1"/>
    <col min="15838" max="15838" width="1.33203125" style="81" customWidth="1"/>
    <col min="15839" max="15839" width="12.6640625" style="81" customWidth="1"/>
    <col min="15840" max="15840" width="12.44140625" style="81" customWidth="1"/>
    <col min="15841" max="15841" width="0.6640625" style="81" customWidth="1"/>
    <col min="15842" max="15843" width="12.6640625" style="81" customWidth="1"/>
    <col min="15844" max="15844" width="1.6640625" style="81" customWidth="1"/>
    <col min="15845" max="15845" width="9.6640625" style="81" bestFit="1" customWidth="1"/>
    <col min="15846" max="15846" width="9.33203125" style="81"/>
    <col min="15847" max="15847" width="14.33203125" style="81" customWidth="1"/>
    <col min="15848" max="15848" width="9.33203125" style="81"/>
    <col min="15849" max="15850" width="12.6640625" style="81" customWidth="1"/>
    <col min="15851" max="15851" width="9.33203125" style="81"/>
    <col min="15852" max="15852" width="14.44140625" style="81" customWidth="1"/>
    <col min="15853" max="15853" width="12.6640625" style="81" bestFit="1" customWidth="1"/>
    <col min="15854" max="16084" width="9.33203125" style="81"/>
    <col min="16085" max="16085" width="1.6640625" style="81" customWidth="1"/>
    <col min="16086" max="16086" width="33.5546875" style="81" customWidth="1"/>
    <col min="16087" max="16087" width="9.44140625" style="81" customWidth="1"/>
    <col min="16088" max="16088" width="12.33203125" style="81" customWidth="1"/>
    <col min="16089" max="16090" width="12.6640625" style="81" customWidth="1"/>
    <col min="16091" max="16091" width="1" style="81" customWidth="1"/>
    <col min="16092" max="16093" width="12.6640625" style="81" customWidth="1"/>
    <col min="16094" max="16094" width="1.33203125" style="81" customWidth="1"/>
    <col min="16095" max="16095" width="12.6640625" style="81" customWidth="1"/>
    <col min="16096" max="16096" width="12.44140625" style="81" customWidth="1"/>
    <col min="16097" max="16097" width="0.6640625" style="81" customWidth="1"/>
    <col min="16098" max="16099" width="12.6640625" style="81" customWidth="1"/>
    <col min="16100" max="16100" width="1.6640625" style="81" customWidth="1"/>
    <col min="16101" max="16101" width="9.6640625" style="81" bestFit="1" customWidth="1"/>
    <col min="16102" max="16102" width="9.33203125" style="81"/>
    <col min="16103" max="16103" width="14.33203125" style="81" customWidth="1"/>
    <col min="16104" max="16104" width="9.33203125" style="81"/>
    <col min="16105" max="16106" width="12.6640625" style="81" customWidth="1"/>
    <col min="16107" max="16107" width="9.33203125" style="81"/>
    <col min="16108" max="16108" width="14.44140625" style="81" customWidth="1"/>
    <col min="16109" max="16109" width="12.6640625" style="81" bestFit="1" customWidth="1"/>
    <col min="16110" max="16384" width="9.33203125" style="81"/>
  </cols>
  <sheetData>
    <row r="1" spans="1:19" ht="15" customHeight="1">
      <c r="A1" s="8">
        <f>+'N2-18-REN - CMVMC'!A1+1</f>
        <v>19</v>
      </c>
      <c r="B1" s="9"/>
      <c r="C1" s="9"/>
      <c r="D1" s="94"/>
      <c r="E1" s="94"/>
      <c r="F1" s="94"/>
      <c r="G1" s="94"/>
      <c r="H1" s="94"/>
      <c r="I1" s="94"/>
      <c r="J1" s="94"/>
    </row>
    <row r="2" spans="1:19" ht="15.6">
      <c r="A2" s="9"/>
      <c r="B2" s="9"/>
      <c r="C2" s="240" t="str">
        <f>Índice!E28</f>
        <v>Quadro N2-19-REN - Fornecimentos e serviços externos</v>
      </c>
      <c r="D2" s="94"/>
      <c r="E2" s="94"/>
      <c r="F2" s="94"/>
      <c r="G2" s="94"/>
      <c r="H2" s="94"/>
      <c r="I2" s="94"/>
      <c r="J2" s="94"/>
    </row>
    <row r="3" spans="1:19" ht="15" customHeight="1">
      <c r="C3" s="93"/>
      <c r="D3" s="94"/>
      <c r="E3" s="94"/>
      <c r="F3" s="94"/>
      <c r="G3" s="94"/>
      <c r="H3" s="94"/>
      <c r="I3" s="94"/>
      <c r="J3" s="94"/>
    </row>
    <row r="4" spans="1:19" ht="15" customHeight="1">
      <c r="C4" s="94"/>
      <c r="D4" s="94"/>
      <c r="E4" s="94"/>
      <c r="F4" s="94"/>
      <c r="G4" s="260"/>
      <c r="H4" s="94"/>
      <c r="I4" s="97"/>
      <c r="J4" s="94"/>
      <c r="K4" s="92"/>
      <c r="L4" s="98"/>
      <c r="M4" s="97"/>
      <c r="N4" s="92"/>
    </row>
    <row r="5" spans="1:19">
      <c r="C5" s="94"/>
      <c r="D5" s="94"/>
      <c r="E5" s="94"/>
      <c r="F5" s="94"/>
      <c r="G5" s="260"/>
      <c r="H5" s="94"/>
      <c r="I5" s="94"/>
      <c r="J5" s="94"/>
      <c r="O5" s="97" t="s">
        <v>280</v>
      </c>
    </row>
    <row r="6" spans="1:19" ht="36.75" customHeight="1">
      <c r="C6" s="94"/>
      <c r="D6" s="94"/>
      <c r="E6" s="976" t="s">
        <v>1</v>
      </c>
      <c r="F6" s="976"/>
      <c r="G6" s="260"/>
      <c r="H6" s="976" t="s">
        <v>2</v>
      </c>
      <c r="I6" s="976"/>
      <c r="J6" s="94"/>
      <c r="K6" s="431" t="s">
        <v>299</v>
      </c>
      <c r="L6" s="431" t="s">
        <v>300</v>
      </c>
      <c r="M6" s="431" t="s">
        <v>301</v>
      </c>
      <c r="N6" s="90"/>
      <c r="O6" s="414" t="s">
        <v>299</v>
      </c>
      <c r="P6" s="173"/>
      <c r="Q6" s="173"/>
      <c r="R6" s="173"/>
      <c r="S6" s="173"/>
    </row>
    <row r="7" spans="1:19" s="94" customFormat="1" ht="17.25" customHeight="1">
      <c r="E7" s="416" t="s">
        <v>282</v>
      </c>
      <c r="F7" s="416" t="s">
        <v>283</v>
      </c>
      <c r="G7" s="307"/>
      <c r="H7" s="416" t="s">
        <v>282</v>
      </c>
      <c r="I7" s="416" t="s">
        <v>283</v>
      </c>
      <c r="J7" s="261"/>
      <c r="K7" s="977" t="s">
        <v>282</v>
      </c>
      <c r="L7" s="977"/>
      <c r="M7" s="977"/>
      <c r="N7" s="90"/>
      <c r="O7" s="432" t="s">
        <v>283</v>
      </c>
    </row>
    <row r="8" spans="1:19" s="94" customFormat="1" ht="18" customHeight="1">
      <c r="E8" s="425" t="s">
        <v>391</v>
      </c>
      <c r="F8" s="425" t="s">
        <v>392</v>
      </c>
      <c r="G8" s="90"/>
      <c r="H8" s="425" t="s">
        <v>393</v>
      </c>
      <c r="I8" s="425" t="s">
        <v>394</v>
      </c>
      <c r="J8" s="141"/>
      <c r="K8" s="100" t="s">
        <v>395</v>
      </c>
      <c r="L8" s="418" t="s">
        <v>396</v>
      </c>
      <c r="M8" s="100" t="s">
        <v>397</v>
      </c>
      <c r="N8" s="140"/>
      <c r="O8" s="100" t="s">
        <v>398</v>
      </c>
    </row>
    <row r="9" spans="1:19" s="94" customFormat="1" ht="18.75" customHeight="1">
      <c r="C9" s="255" t="s">
        <v>104</v>
      </c>
      <c r="G9" s="260"/>
    </row>
    <row r="10" spans="1:19" s="94" customFormat="1" ht="15" customHeight="1">
      <c r="C10" s="262"/>
      <c r="D10" s="263"/>
      <c r="E10" s="263"/>
      <c r="F10" s="263"/>
      <c r="G10" s="260"/>
      <c r="H10" s="263"/>
      <c r="I10" s="263"/>
      <c r="J10" s="263"/>
    </row>
    <row r="11" spans="1:19" s="94" customFormat="1" ht="15" customHeight="1">
      <c r="C11" s="263" t="s">
        <v>105</v>
      </c>
      <c r="D11" s="263"/>
      <c r="E11" s="263"/>
      <c r="F11" s="263"/>
      <c r="G11" s="260"/>
      <c r="H11" s="263"/>
      <c r="I11" s="263"/>
      <c r="J11" s="263"/>
    </row>
    <row r="12" spans="1:19" s="94" customFormat="1" ht="15" customHeight="1">
      <c r="C12" s="264" t="s">
        <v>106</v>
      </c>
      <c r="D12" s="263"/>
      <c r="E12" s="263"/>
      <c r="F12" s="263"/>
      <c r="G12" s="260"/>
      <c r="H12" s="263"/>
      <c r="I12" s="263"/>
      <c r="J12" s="263"/>
    </row>
    <row r="13" spans="1:19" s="94" customFormat="1" ht="15" customHeight="1">
      <c r="C13" s="263" t="s">
        <v>107</v>
      </c>
      <c r="D13" s="263"/>
      <c r="E13" s="263"/>
      <c r="F13" s="263"/>
      <c r="G13" s="260"/>
      <c r="H13" s="263"/>
      <c r="I13" s="263"/>
      <c r="J13" s="263"/>
      <c r="K13" s="263"/>
      <c r="M13" s="263"/>
    </row>
    <row r="14" spans="1:19" s="94" customFormat="1" ht="15" customHeight="1">
      <c r="C14" s="263" t="s">
        <v>108</v>
      </c>
      <c r="D14" s="263"/>
      <c r="E14" s="263"/>
      <c r="F14" s="263"/>
      <c r="G14" s="260"/>
      <c r="H14" s="263"/>
      <c r="I14" s="263"/>
      <c r="J14" s="263"/>
      <c r="K14" s="263"/>
      <c r="M14" s="263"/>
    </row>
    <row r="15" spans="1:19" s="94" customFormat="1" ht="15" customHeight="1">
      <c r="C15" s="264" t="s">
        <v>109</v>
      </c>
      <c r="D15" s="263"/>
      <c r="E15" s="263"/>
      <c r="F15" s="263"/>
      <c r="G15" s="260"/>
      <c r="H15" s="263"/>
      <c r="I15" s="263"/>
      <c r="J15" s="263"/>
      <c r="K15" s="263"/>
      <c r="M15" s="263"/>
    </row>
    <row r="16" spans="1:19" s="94" customFormat="1" ht="15" customHeight="1">
      <c r="C16" s="263" t="s">
        <v>110</v>
      </c>
      <c r="D16" s="263"/>
      <c r="E16" s="263"/>
      <c r="F16" s="263"/>
      <c r="G16" s="263"/>
      <c r="H16" s="263"/>
      <c r="I16" s="263"/>
      <c r="J16" s="263"/>
      <c r="K16" s="263"/>
      <c r="M16" s="263"/>
    </row>
    <row r="17" spans="2:15" s="94" customFormat="1" ht="15" customHeight="1">
      <c r="C17" s="263" t="s">
        <v>265</v>
      </c>
      <c r="D17" s="263"/>
      <c r="E17" s="263"/>
      <c r="F17" s="263"/>
      <c r="G17" s="260"/>
      <c r="H17" s="263"/>
      <c r="I17" s="263"/>
      <c r="J17" s="263"/>
      <c r="K17" s="263"/>
      <c r="M17" s="263"/>
    </row>
    <row r="18" spans="2:15" s="94" customFormat="1" ht="15" customHeight="1">
      <c r="C18" s="263" t="s">
        <v>259</v>
      </c>
      <c r="D18" s="263"/>
      <c r="E18" s="263"/>
      <c r="F18" s="263"/>
      <c r="G18" s="260"/>
      <c r="H18" s="263"/>
      <c r="I18" s="263"/>
      <c r="J18" s="263"/>
      <c r="K18" s="263"/>
      <c r="M18" s="263"/>
    </row>
    <row r="19" spans="2:15" s="94" customFormat="1" ht="15" customHeight="1">
      <c r="C19" s="263" t="s">
        <v>111</v>
      </c>
      <c r="D19" s="263"/>
      <c r="E19" s="263"/>
      <c r="F19" s="263"/>
      <c r="G19" s="260"/>
      <c r="H19" s="263"/>
      <c r="I19" s="263"/>
      <c r="J19" s="263"/>
      <c r="K19" s="263"/>
      <c r="M19" s="263"/>
    </row>
    <row r="20" spans="2:15" s="94" customFormat="1" ht="15" customHeight="1">
      <c r="C20" s="264" t="s">
        <v>112</v>
      </c>
      <c r="D20" s="263"/>
      <c r="E20" s="263"/>
      <c r="F20" s="263"/>
      <c r="G20" s="260"/>
      <c r="H20" s="263"/>
      <c r="I20" s="263"/>
      <c r="J20" s="263"/>
      <c r="K20" s="263"/>
      <c r="M20" s="263"/>
    </row>
    <row r="21" spans="2:15" s="94" customFormat="1" ht="15" customHeight="1">
      <c r="C21" s="263" t="s">
        <v>113</v>
      </c>
      <c r="D21" s="263"/>
      <c r="E21" s="263"/>
      <c r="F21" s="263"/>
      <c r="G21" s="260"/>
      <c r="H21" s="263"/>
      <c r="I21" s="263"/>
      <c r="J21" s="263"/>
      <c r="K21" s="263"/>
      <c r="M21" s="263"/>
    </row>
    <row r="22" spans="2:15" s="94" customFormat="1" ht="15" customHeight="1">
      <c r="C22" s="263" t="s">
        <v>114</v>
      </c>
      <c r="D22" s="263"/>
      <c r="E22" s="263"/>
      <c r="F22" s="263"/>
      <c r="G22" s="260"/>
      <c r="H22" s="263"/>
      <c r="I22" s="263"/>
      <c r="J22" s="263"/>
      <c r="K22" s="263"/>
      <c r="M22" s="263"/>
    </row>
    <row r="23" spans="2:15" s="94" customFormat="1" ht="15" customHeight="1">
      <c r="B23" s="497"/>
      <c r="C23" s="263" t="s">
        <v>542</v>
      </c>
      <c r="D23" s="263"/>
      <c r="E23" s="263"/>
      <c r="F23" s="263"/>
      <c r="G23" s="260"/>
      <c r="H23" s="263"/>
      <c r="I23" s="263"/>
      <c r="J23" s="263"/>
      <c r="K23" s="263"/>
      <c r="M23" s="263"/>
    </row>
    <row r="24" spans="2:15" s="94" customFormat="1" ht="15" customHeight="1">
      <c r="C24" s="265" t="s">
        <v>258</v>
      </c>
      <c r="D24" s="263"/>
      <c r="E24" s="263"/>
      <c r="F24" s="263"/>
      <c r="G24" s="260"/>
      <c r="H24" s="263"/>
      <c r="I24" s="263"/>
      <c r="J24" s="263"/>
      <c r="K24" s="263"/>
      <c r="M24" s="263"/>
    </row>
    <row r="25" spans="2:15" s="94" customFormat="1" ht="15" customHeight="1">
      <c r="C25" s="264" t="s">
        <v>223</v>
      </c>
      <c r="D25" s="263"/>
      <c r="E25" s="263"/>
      <c r="F25" s="263"/>
      <c r="G25" s="260"/>
      <c r="H25" s="263"/>
      <c r="I25" s="263"/>
      <c r="J25" s="263"/>
      <c r="K25" s="263"/>
      <c r="M25" s="263"/>
    </row>
    <row r="26" spans="2:15" s="94" customFormat="1" ht="15" customHeight="1">
      <c r="C26" s="264" t="s">
        <v>115</v>
      </c>
      <c r="D26" s="263"/>
      <c r="E26" s="263"/>
      <c r="F26" s="263"/>
      <c r="G26" s="260"/>
      <c r="H26" s="263"/>
      <c r="I26" s="263"/>
      <c r="J26" s="263"/>
      <c r="K26" s="263"/>
      <c r="M26" s="263"/>
    </row>
    <row r="27" spans="2:15" s="94" customFormat="1" ht="15" customHeight="1">
      <c r="C27" s="264" t="s">
        <v>116</v>
      </c>
      <c r="D27" s="263"/>
      <c r="E27" s="263"/>
      <c r="F27" s="263"/>
      <c r="G27" s="260"/>
      <c r="H27" s="263"/>
      <c r="I27" s="263"/>
      <c r="J27" s="263"/>
      <c r="K27" s="263"/>
      <c r="L27" s="263"/>
      <c r="M27" s="263"/>
      <c r="O27" s="263"/>
    </row>
    <row r="28" spans="2:15" s="94" customFormat="1" ht="15" customHeight="1">
      <c r="C28" s="264" t="s">
        <v>117</v>
      </c>
      <c r="D28" s="263"/>
      <c r="E28" s="266"/>
      <c r="F28" s="266"/>
      <c r="G28" s="260"/>
      <c r="H28" s="266"/>
      <c r="I28" s="266"/>
      <c r="J28" s="263"/>
      <c r="K28" s="266"/>
      <c r="L28" s="266"/>
      <c r="M28" s="266"/>
      <c r="O28" s="266"/>
    </row>
    <row r="29" spans="2:15" s="94" customFormat="1" ht="15" customHeight="1">
      <c r="C29" s="264"/>
      <c r="D29" s="263"/>
      <c r="E29" s="263"/>
      <c r="F29" s="263"/>
      <c r="G29" s="260"/>
      <c r="H29" s="263"/>
      <c r="I29" s="263"/>
      <c r="J29" s="263"/>
      <c r="K29" s="263"/>
      <c r="L29" s="263"/>
      <c r="M29" s="263"/>
      <c r="O29" s="263"/>
    </row>
    <row r="30" spans="2:15" s="94" customFormat="1" ht="15" customHeight="1">
      <c r="C30" s="264" t="s">
        <v>118</v>
      </c>
      <c r="D30" s="263"/>
      <c r="E30" s="263"/>
      <c r="F30" s="263"/>
      <c r="G30" s="260"/>
      <c r="H30" s="263"/>
      <c r="I30" s="263"/>
      <c r="J30" s="263"/>
      <c r="K30" s="263"/>
      <c r="L30" s="263"/>
      <c r="M30" s="263"/>
      <c r="O30" s="263"/>
    </row>
    <row r="31" spans="2:15" s="94" customFormat="1" ht="15" customHeight="1" thickBot="1">
      <c r="C31" s="263" t="s">
        <v>119</v>
      </c>
      <c r="D31" s="263"/>
      <c r="E31" s="267"/>
      <c r="F31" s="267"/>
      <c r="G31" s="260"/>
      <c r="H31" s="267"/>
      <c r="I31" s="267"/>
      <c r="J31" s="263"/>
      <c r="K31" s="267"/>
      <c r="L31" s="267"/>
      <c r="M31" s="267"/>
      <c r="O31" s="267"/>
    </row>
    <row r="32" spans="2:15" s="94" customFormat="1" ht="15" customHeight="1" thickTop="1">
      <c r="C32" s="263"/>
      <c r="D32" s="263"/>
      <c r="E32" s="263"/>
      <c r="F32" s="263"/>
      <c r="G32" s="260"/>
      <c r="H32" s="263"/>
      <c r="I32" s="263"/>
      <c r="J32" s="263"/>
      <c r="K32" s="263"/>
      <c r="L32" s="263"/>
      <c r="M32" s="263"/>
      <c r="O32" s="263"/>
    </row>
    <row r="33" spans="3:19" s="94" customFormat="1" ht="15" customHeight="1">
      <c r="C33" s="433" t="s">
        <v>413</v>
      </c>
      <c r="D33" s="263"/>
      <c r="E33" s="263"/>
      <c r="F33" s="263"/>
      <c r="G33" s="260"/>
      <c r="H33" s="263"/>
      <c r="I33" s="263"/>
      <c r="J33" s="263"/>
      <c r="K33" s="263"/>
      <c r="L33" s="263"/>
      <c r="M33" s="263"/>
      <c r="O33" s="263"/>
    </row>
    <row r="34" spans="3:19" s="94" customFormat="1" ht="15" customHeight="1" thickBot="1">
      <c r="C34" s="263" t="s">
        <v>120</v>
      </c>
      <c r="D34" s="263"/>
      <c r="E34" s="267"/>
      <c r="F34" s="267"/>
      <c r="G34" s="260"/>
      <c r="H34" s="267"/>
      <c r="I34" s="267"/>
      <c r="J34" s="263"/>
      <c r="K34" s="267"/>
      <c r="L34" s="267"/>
      <c r="M34" s="267"/>
      <c r="O34" s="267"/>
    </row>
    <row r="35" spans="3:19" s="94" customFormat="1" ht="15" customHeight="1" thickTop="1">
      <c r="C35" s="263"/>
      <c r="D35" s="263"/>
      <c r="E35" s="263"/>
      <c r="F35" s="263"/>
      <c r="G35" s="260"/>
      <c r="H35" s="263"/>
      <c r="I35" s="263"/>
      <c r="J35" s="263"/>
    </row>
    <row r="36" spans="3:19" ht="15" customHeight="1">
      <c r="C36" s="173"/>
      <c r="D36" s="173"/>
      <c r="E36" s="260"/>
      <c r="F36" s="260"/>
      <c r="G36" s="260"/>
      <c r="H36" s="260"/>
      <c r="I36" s="260"/>
      <c r="J36" s="263"/>
      <c r="K36" s="173"/>
      <c r="L36" s="173"/>
      <c r="M36" s="173"/>
      <c r="N36" s="173"/>
      <c r="O36" s="173"/>
      <c r="P36" s="173"/>
      <c r="Q36" s="173"/>
      <c r="R36" s="173"/>
      <c r="S36" s="173"/>
    </row>
    <row r="37" spans="3:19">
      <c r="C37" s="173"/>
      <c r="D37" s="173"/>
      <c r="E37" s="260"/>
      <c r="F37" s="260"/>
      <c r="H37" s="260"/>
      <c r="I37" s="260"/>
      <c r="J37" s="263"/>
      <c r="K37" s="173"/>
      <c r="L37" s="173"/>
      <c r="M37" s="173"/>
      <c r="N37" s="173"/>
      <c r="O37" s="173"/>
      <c r="P37" s="173"/>
      <c r="Q37" s="173"/>
      <c r="R37" s="173"/>
      <c r="S37" s="173"/>
    </row>
    <row r="38" spans="3:19">
      <c r="C38" s="173"/>
      <c r="D38" s="173"/>
      <c r="J38" s="263"/>
      <c r="K38" s="173"/>
      <c r="L38" s="173"/>
      <c r="M38" s="173"/>
      <c r="N38" s="173"/>
      <c r="O38" s="173"/>
      <c r="P38" s="173"/>
      <c r="Q38" s="173"/>
      <c r="R38" s="173"/>
      <c r="S38" s="173"/>
    </row>
    <row r="39" spans="3:19">
      <c r="C39" s="173"/>
      <c r="D39" s="173"/>
      <c r="J39" s="263"/>
      <c r="K39" s="173"/>
      <c r="L39" s="173"/>
      <c r="M39" s="173"/>
      <c r="N39" s="173"/>
      <c r="O39" s="173"/>
      <c r="P39" s="173"/>
      <c r="Q39" s="173"/>
      <c r="R39" s="173"/>
      <c r="S39" s="173"/>
    </row>
    <row r="40" spans="3:19">
      <c r="C40" s="173"/>
      <c r="D40" s="173"/>
      <c r="J40" s="263"/>
      <c r="K40" s="173"/>
      <c r="L40" s="173"/>
      <c r="M40" s="173"/>
      <c r="N40" s="173"/>
      <c r="O40" s="173"/>
      <c r="P40" s="173"/>
      <c r="Q40" s="173"/>
      <c r="R40" s="173"/>
      <c r="S40" s="173"/>
    </row>
    <row r="41" spans="3:19">
      <c r="C41" s="173"/>
      <c r="J41" s="263"/>
    </row>
    <row r="42" spans="3:19">
      <c r="C42" s="173"/>
      <c r="J42" s="263"/>
    </row>
    <row r="43" spans="3:19">
      <c r="C43" s="173"/>
      <c r="J43" s="263"/>
    </row>
    <row r="44" spans="3:19">
      <c r="C44" s="173"/>
      <c r="J44" s="263"/>
    </row>
    <row r="45" spans="3:19">
      <c r="C45" s="173"/>
      <c r="J45" s="263"/>
    </row>
    <row r="46" spans="3:19">
      <c r="C46" s="173"/>
      <c r="J46" s="263"/>
    </row>
    <row r="47" spans="3:19">
      <c r="C47" s="173"/>
    </row>
    <row r="48" spans="3:19">
      <c r="C48" s="173"/>
    </row>
    <row r="49" spans="3:3">
      <c r="C49" s="92"/>
    </row>
  </sheetData>
  <mergeCells count="3">
    <mergeCell ref="E6:F6"/>
    <mergeCell ref="H6:I6"/>
    <mergeCell ref="K7:M7"/>
  </mergeCells>
  <hyperlinks>
    <hyperlink ref="A1" location="Índice!A1" display="Índice!A1" xr:uid="{00000000-0004-0000-1300-000000000000}"/>
  </hyperlinks>
  <pageMargins left="0.70866141732283472" right="0.70866141732283472" top="0.74803149606299213" bottom="0.74803149606299213" header="0.31496062992125984" footer="0.31496062992125984"/>
  <pageSetup paperSize="9" scale="63" orientation="landscape" r:id="rId1"/>
  <headerFooter>
    <oddFooter>&amp;L29/04/2015&amp;R&amp;F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44"/>
  <sheetViews>
    <sheetView showGridLines="0" zoomScaleNormal="100" workbookViewId="0">
      <selection activeCell="J23" sqref="J23"/>
    </sheetView>
  </sheetViews>
  <sheetFormatPr defaultRowHeight="13.8"/>
  <cols>
    <col min="1" max="1" width="3.33203125" style="268" customWidth="1"/>
    <col min="2" max="2" width="12.44140625" style="268" customWidth="1"/>
    <col min="3" max="3" width="32.5546875" style="268" customWidth="1"/>
    <col min="4" max="5" width="13.6640625" style="268" customWidth="1"/>
    <col min="6" max="6" width="1.6640625" style="269" customWidth="1"/>
    <col min="7" max="8" width="18.5546875" style="268" customWidth="1"/>
    <col min="9" max="9" width="3" style="268" customWidth="1"/>
    <col min="10" max="12" width="18" style="268" customWidth="1"/>
    <col min="13" max="13" width="2.33203125" style="268" customWidth="1"/>
    <col min="14" max="14" width="18.6640625" style="268" customWidth="1"/>
    <col min="15" max="214" width="9.33203125" style="268"/>
    <col min="215" max="215" width="1.33203125" style="268" customWidth="1"/>
    <col min="216" max="216" width="43.5546875" style="268" customWidth="1"/>
    <col min="217" max="218" width="12.6640625" style="268" customWidth="1"/>
    <col min="219" max="219" width="0.5546875" style="268" customWidth="1"/>
    <col min="220" max="221" width="12.6640625" style="268" customWidth="1"/>
    <col min="222" max="223" width="0.5546875" style="268" customWidth="1"/>
    <col min="224" max="225" width="12.6640625" style="268" customWidth="1"/>
    <col min="226" max="226" width="0.5546875" style="268" customWidth="1"/>
    <col min="227" max="228" width="12.6640625" style="268" customWidth="1"/>
    <col min="229" max="229" width="11.6640625" style="268" bestFit="1" customWidth="1"/>
    <col min="230" max="230" width="0.6640625" style="268" customWidth="1"/>
    <col min="231" max="231" width="10.6640625" style="268" bestFit="1" customWidth="1"/>
    <col min="232" max="470" width="9.33203125" style="268"/>
    <col min="471" max="471" width="1.33203125" style="268" customWidth="1"/>
    <col min="472" max="472" width="43.5546875" style="268" customWidth="1"/>
    <col min="473" max="474" width="12.6640625" style="268" customWidth="1"/>
    <col min="475" max="475" width="0.5546875" style="268" customWidth="1"/>
    <col min="476" max="477" width="12.6640625" style="268" customWidth="1"/>
    <col min="478" max="479" width="0.5546875" style="268" customWidth="1"/>
    <col min="480" max="481" width="12.6640625" style="268" customWidth="1"/>
    <col min="482" max="482" width="0.5546875" style="268" customWidth="1"/>
    <col min="483" max="484" width="12.6640625" style="268" customWidth="1"/>
    <col min="485" max="485" width="11.6640625" style="268" bestFit="1" customWidth="1"/>
    <col min="486" max="486" width="0.6640625" style="268" customWidth="1"/>
    <col min="487" max="487" width="10.6640625" style="268" bestFit="1" customWidth="1"/>
    <col min="488" max="726" width="9.33203125" style="268"/>
    <col min="727" max="727" width="1.33203125" style="268" customWidth="1"/>
    <col min="728" max="728" width="43.5546875" style="268" customWidth="1"/>
    <col min="729" max="730" width="12.6640625" style="268" customWidth="1"/>
    <col min="731" max="731" width="0.5546875" style="268" customWidth="1"/>
    <col min="732" max="733" width="12.6640625" style="268" customWidth="1"/>
    <col min="734" max="735" width="0.5546875" style="268" customWidth="1"/>
    <col min="736" max="737" width="12.6640625" style="268" customWidth="1"/>
    <col min="738" max="738" width="0.5546875" style="268" customWidth="1"/>
    <col min="739" max="740" width="12.6640625" style="268" customWidth="1"/>
    <col min="741" max="741" width="11.6640625" style="268" bestFit="1" customWidth="1"/>
    <col min="742" max="742" width="0.6640625" style="268" customWidth="1"/>
    <col min="743" max="743" width="10.6640625" style="268" bestFit="1" customWidth="1"/>
    <col min="744" max="982" width="9.33203125" style="268"/>
    <col min="983" max="983" width="1.33203125" style="268" customWidth="1"/>
    <col min="984" max="984" width="43.5546875" style="268" customWidth="1"/>
    <col min="985" max="986" width="12.6640625" style="268" customWidth="1"/>
    <col min="987" max="987" width="0.5546875" style="268" customWidth="1"/>
    <col min="988" max="989" width="12.6640625" style="268" customWidth="1"/>
    <col min="990" max="991" width="0.5546875" style="268" customWidth="1"/>
    <col min="992" max="993" width="12.6640625" style="268" customWidth="1"/>
    <col min="994" max="994" width="0.5546875" style="268" customWidth="1"/>
    <col min="995" max="996" width="12.6640625" style="268" customWidth="1"/>
    <col min="997" max="997" width="11.6640625" style="268" bestFit="1" customWidth="1"/>
    <col min="998" max="998" width="0.6640625" style="268" customWidth="1"/>
    <col min="999" max="999" width="10.6640625" style="268" bestFit="1" customWidth="1"/>
    <col min="1000" max="1238" width="9.33203125" style="268"/>
    <col min="1239" max="1239" width="1.33203125" style="268" customWidth="1"/>
    <col min="1240" max="1240" width="43.5546875" style="268" customWidth="1"/>
    <col min="1241" max="1242" width="12.6640625" style="268" customWidth="1"/>
    <col min="1243" max="1243" width="0.5546875" style="268" customWidth="1"/>
    <col min="1244" max="1245" width="12.6640625" style="268" customWidth="1"/>
    <col min="1246" max="1247" width="0.5546875" style="268" customWidth="1"/>
    <col min="1248" max="1249" width="12.6640625" style="268" customWidth="1"/>
    <col min="1250" max="1250" width="0.5546875" style="268" customWidth="1"/>
    <col min="1251" max="1252" width="12.6640625" style="268" customWidth="1"/>
    <col min="1253" max="1253" width="11.6640625" style="268" bestFit="1" customWidth="1"/>
    <col min="1254" max="1254" width="0.6640625" style="268" customWidth="1"/>
    <col min="1255" max="1255" width="10.6640625" style="268" bestFit="1" customWidth="1"/>
    <col min="1256" max="1494" width="9.33203125" style="268"/>
    <col min="1495" max="1495" width="1.33203125" style="268" customWidth="1"/>
    <col min="1496" max="1496" width="43.5546875" style="268" customWidth="1"/>
    <col min="1497" max="1498" width="12.6640625" style="268" customWidth="1"/>
    <col min="1499" max="1499" width="0.5546875" style="268" customWidth="1"/>
    <col min="1500" max="1501" width="12.6640625" style="268" customWidth="1"/>
    <col min="1502" max="1503" width="0.5546875" style="268" customWidth="1"/>
    <col min="1504" max="1505" width="12.6640625" style="268" customWidth="1"/>
    <col min="1506" max="1506" width="0.5546875" style="268" customWidth="1"/>
    <col min="1507" max="1508" width="12.6640625" style="268" customWidth="1"/>
    <col min="1509" max="1509" width="11.6640625" style="268" bestFit="1" customWidth="1"/>
    <col min="1510" max="1510" width="0.6640625" style="268" customWidth="1"/>
    <col min="1511" max="1511" width="10.6640625" style="268" bestFit="1" customWidth="1"/>
    <col min="1512" max="1750" width="9.33203125" style="268"/>
    <col min="1751" max="1751" width="1.33203125" style="268" customWidth="1"/>
    <col min="1752" max="1752" width="43.5546875" style="268" customWidth="1"/>
    <col min="1753" max="1754" width="12.6640625" style="268" customWidth="1"/>
    <col min="1755" max="1755" width="0.5546875" style="268" customWidth="1"/>
    <col min="1756" max="1757" width="12.6640625" style="268" customWidth="1"/>
    <col min="1758" max="1759" width="0.5546875" style="268" customWidth="1"/>
    <col min="1760" max="1761" width="12.6640625" style="268" customWidth="1"/>
    <col min="1762" max="1762" width="0.5546875" style="268" customWidth="1"/>
    <col min="1763" max="1764" width="12.6640625" style="268" customWidth="1"/>
    <col min="1765" max="1765" width="11.6640625" style="268" bestFit="1" customWidth="1"/>
    <col min="1766" max="1766" width="0.6640625" style="268" customWidth="1"/>
    <col min="1767" max="1767" width="10.6640625" style="268" bestFit="1" customWidth="1"/>
    <col min="1768" max="2006" width="9.33203125" style="268"/>
    <col min="2007" max="2007" width="1.33203125" style="268" customWidth="1"/>
    <col min="2008" max="2008" width="43.5546875" style="268" customWidth="1"/>
    <col min="2009" max="2010" width="12.6640625" style="268" customWidth="1"/>
    <col min="2011" max="2011" width="0.5546875" style="268" customWidth="1"/>
    <col min="2012" max="2013" width="12.6640625" style="268" customWidth="1"/>
    <col min="2014" max="2015" width="0.5546875" style="268" customWidth="1"/>
    <col min="2016" max="2017" width="12.6640625" style="268" customWidth="1"/>
    <col min="2018" max="2018" width="0.5546875" style="268" customWidth="1"/>
    <col min="2019" max="2020" width="12.6640625" style="268" customWidth="1"/>
    <col min="2021" max="2021" width="11.6640625" style="268" bestFit="1" customWidth="1"/>
    <col min="2022" max="2022" width="0.6640625" style="268" customWidth="1"/>
    <col min="2023" max="2023" width="10.6640625" style="268" bestFit="1" customWidth="1"/>
    <col min="2024" max="2262" width="9.33203125" style="268"/>
    <col min="2263" max="2263" width="1.33203125" style="268" customWidth="1"/>
    <col min="2264" max="2264" width="43.5546875" style="268" customWidth="1"/>
    <col min="2265" max="2266" width="12.6640625" style="268" customWidth="1"/>
    <col min="2267" max="2267" width="0.5546875" style="268" customWidth="1"/>
    <col min="2268" max="2269" width="12.6640625" style="268" customWidth="1"/>
    <col min="2270" max="2271" width="0.5546875" style="268" customWidth="1"/>
    <col min="2272" max="2273" width="12.6640625" style="268" customWidth="1"/>
    <col min="2274" max="2274" width="0.5546875" style="268" customWidth="1"/>
    <col min="2275" max="2276" width="12.6640625" style="268" customWidth="1"/>
    <col min="2277" max="2277" width="11.6640625" style="268" bestFit="1" customWidth="1"/>
    <col min="2278" max="2278" width="0.6640625" style="268" customWidth="1"/>
    <col min="2279" max="2279" width="10.6640625" style="268" bestFit="1" customWidth="1"/>
    <col min="2280" max="2518" width="9.33203125" style="268"/>
    <col min="2519" max="2519" width="1.33203125" style="268" customWidth="1"/>
    <col min="2520" max="2520" width="43.5546875" style="268" customWidth="1"/>
    <col min="2521" max="2522" width="12.6640625" style="268" customWidth="1"/>
    <col min="2523" max="2523" width="0.5546875" style="268" customWidth="1"/>
    <col min="2524" max="2525" width="12.6640625" style="268" customWidth="1"/>
    <col min="2526" max="2527" width="0.5546875" style="268" customWidth="1"/>
    <col min="2528" max="2529" width="12.6640625" style="268" customWidth="1"/>
    <col min="2530" max="2530" width="0.5546875" style="268" customWidth="1"/>
    <col min="2531" max="2532" width="12.6640625" style="268" customWidth="1"/>
    <col min="2533" max="2533" width="11.6640625" style="268" bestFit="1" customWidth="1"/>
    <col min="2534" max="2534" width="0.6640625" style="268" customWidth="1"/>
    <col min="2535" max="2535" width="10.6640625" style="268" bestFit="1" customWidth="1"/>
    <col min="2536" max="2774" width="9.33203125" style="268"/>
    <col min="2775" max="2775" width="1.33203125" style="268" customWidth="1"/>
    <col min="2776" max="2776" width="43.5546875" style="268" customWidth="1"/>
    <col min="2777" max="2778" width="12.6640625" style="268" customWidth="1"/>
    <col min="2779" max="2779" width="0.5546875" style="268" customWidth="1"/>
    <col min="2780" max="2781" width="12.6640625" style="268" customWidth="1"/>
    <col min="2782" max="2783" width="0.5546875" style="268" customWidth="1"/>
    <col min="2784" max="2785" width="12.6640625" style="268" customWidth="1"/>
    <col min="2786" max="2786" width="0.5546875" style="268" customWidth="1"/>
    <col min="2787" max="2788" width="12.6640625" style="268" customWidth="1"/>
    <col min="2789" max="2789" width="11.6640625" style="268" bestFit="1" customWidth="1"/>
    <col min="2790" max="2790" width="0.6640625" style="268" customWidth="1"/>
    <col min="2791" max="2791" width="10.6640625" style="268" bestFit="1" customWidth="1"/>
    <col min="2792" max="3030" width="9.33203125" style="268"/>
    <col min="3031" max="3031" width="1.33203125" style="268" customWidth="1"/>
    <col min="3032" max="3032" width="43.5546875" style="268" customWidth="1"/>
    <col min="3033" max="3034" width="12.6640625" style="268" customWidth="1"/>
    <col min="3035" max="3035" width="0.5546875" style="268" customWidth="1"/>
    <col min="3036" max="3037" width="12.6640625" style="268" customWidth="1"/>
    <col min="3038" max="3039" width="0.5546875" style="268" customWidth="1"/>
    <col min="3040" max="3041" width="12.6640625" style="268" customWidth="1"/>
    <col min="3042" max="3042" width="0.5546875" style="268" customWidth="1"/>
    <col min="3043" max="3044" width="12.6640625" style="268" customWidth="1"/>
    <col min="3045" max="3045" width="11.6640625" style="268" bestFit="1" customWidth="1"/>
    <col min="3046" max="3046" width="0.6640625" style="268" customWidth="1"/>
    <col min="3047" max="3047" width="10.6640625" style="268" bestFit="1" customWidth="1"/>
    <col min="3048" max="3286" width="9.33203125" style="268"/>
    <col min="3287" max="3287" width="1.33203125" style="268" customWidth="1"/>
    <col min="3288" max="3288" width="43.5546875" style="268" customWidth="1"/>
    <col min="3289" max="3290" width="12.6640625" style="268" customWidth="1"/>
    <col min="3291" max="3291" width="0.5546875" style="268" customWidth="1"/>
    <col min="3292" max="3293" width="12.6640625" style="268" customWidth="1"/>
    <col min="3294" max="3295" width="0.5546875" style="268" customWidth="1"/>
    <col min="3296" max="3297" width="12.6640625" style="268" customWidth="1"/>
    <col min="3298" max="3298" width="0.5546875" style="268" customWidth="1"/>
    <col min="3299" max="3300" width="12.6640625" style="268" customWidth="1"/>
    <col min="3301" max="3301" width="11.6640625" style="268" bestFit="1" customWidth="1"/>
    <col min="3302" max="3302" width="0.6640625" style="268" customWidth="1"/>
    <col min="3303" max="3303" width="10.6640625" style="268" bestFit="1" customWidth="1"/>
    <col min="3304" max="3542" width="9.33203125" style="268"/>
    <col min="3543" max="3543" width="1.33203125" style="268" customWidth="1"/>
    <col min="3544" max="3544" width="43.5546875" style="268" customWidth="1"/>
    <col min="3545" max="3546" width="12.6640625" style="268" customWidth="1"/>
    <col min="3547" max="3547" width="0.5546875" style="268" customWidth="1"/>
    <col min="3548" max="3549" width="12.6640625" style="268" customWidth="1"/>
    <col min="3550" max="3551" width="0.5546875" style="268" customWidth="1"/>
    <col min="3552" max="3553" width="12.6640625" style="268" customWidth="1"/>
    <col min="3554" max="3554" width="0.5546875" style="268" customWidth="1"/>
    <col min="3555" max="3556" width="12.6640625" style="268" customWidth="1"/>
    <col min="3557" max="3557" width="11.6640625" style="268" bestFit="1" customWidth="1"/>
    <col min="3558" max="3558" width="0.6640625" style="268" customWidth="1"/>
    <col min="3559" max="3559" width="10.6640625" style="268" bestFit="1" customWidth="1"/>
    <col min="3560" max="3798" width="9.33203125" style="268"/>
    <col min="3799" max="3799" width="1.33203125" style="268" customWidth="1"/>
    <col min="3800" max="3800" width="43.5546875" style="268" customWidth="1"/>
    <col min="3801" max="3802" width="12.6640625" style="268" customWidth="1"/>
    <col min="3803" max="3803" width="0.5546875" style="268" customWidth="1"/>
    <col min="3804" max="3805" width="12.6640625" style="268" customWidth="1"/>
    <col min="3806" max="3807" width="0.5546875" style="268" customWidth="1"/>
    <col min="3808" max="3809" width="12.6640625" style="268" customWidth="1"/>
    <col min="3810" max="3810" width="0.5546875" style="268" customWidth="1"/>
    <col min="3811" max="3812" width="12.6640625" style="268" customWidth="1"/>
    <col min="3813" max="3813" width="11.6640625" style="268" bestFit="1" customWidth="1"/>
    <col min="3814" max="3814" width="0.6640625" style="268" customWidth="1"/>
    <col min="3815" max="3815" width="10.6640625" style="268" bestFit="1" customWidth="1"/>
    <col min="3816" max="4054" width="9.33203125" style="268"/>
    <col min="4055" max="4055" width="1.33203125" style="268" customWidth="1"/>
    <col min="4056" max="4056" width="43.5546875" style="268" customWidth="1"/>
    <col min="4057" max="4058" width="12.6640625" style="268" customWidth="1"/>
    <col min="4059" max="4059" width="0.5546875" style="268" customWidth="1"/>
    <col min="4060" max="4061" width="12.6640625" style="268" customWidth="1"/>
    <col min="4062" max="4063" width="0.5546875" style="268" customWidth="1"/>
    <col min="4064" max="4065" width="12.6640625" style="268" customWidth="1"/>
    <col min="4066" max="4066" width="0.5546875" style="268" customWidth="1"/>
    <col min="4067" max="4068" width="12.6640625" style="268" customWidth="1"/>
    <col min="4069" max="4069" width="11.6640625" style="268" bestFit="1" customWidth="1"/>
    <col min="4070" max="4070" width="0.6640625" style="268" customWidth="1"/>
    <col min="4071" max="4071" width="10.6640625" style="268" bestFit="1" customWidth="1"/>
    <col min="4072" max="4310" width="9.33203125" style="268"/>
    <col min="4311" max="4311" width="1.33203125" style="268" customWidth="1"/>
    <col min="4312" max="4312" width="43.5546875" style="268" customWidth="1"/>
    <col min="4313" max="4314" width="12.6640625" style="268" customWidth="1"/>
    <col min="4315" max="4315" width="0.5546875" style="268" customWidth="1"/>
    <col min="4316" max="4317" width="12.6640625" style="268" customWidth="1"/>
    <col min="4318" max="4319" width="0.5546875" style="268" customWidth="1"/>
    <col min="4320" max="4321" width="12.6640625" style="268" customWidth="1"/>
    <col min="4322" max="4322" width="0.5546875" style="268" customWidth="1"/>
    <col min="4323" max="4324" width="12.6640625" style="268" customWidth="1"/>
    <col min="4325" max="4325" width="11.6640625" style="268" bestFit="1" customWidth="1"/>
    <col min="4326" max="4326" width="0.6640625" style="268" customWidth="1"/>
    <col min="4327" max="4327" width="10.6640625" style="268" bestFit="1" customWidth="1"/>
    <col min="4328" max="4566" width="9.33203125" style="268"/>
    <col min="4567" max="4567" width="1.33203125" style="268" customWidth="1"/>
    <col min="4568" max="4568" width="43.5546875" style="268" customWidth="1"/>
    <col min="4569" max="4570" width="12.6640625" style="268" customWidth="1"/>
    <col min="4571" max="4571" width="0.5546875" style="268" customWidth="1"/>
    <col min="4572" max="4573" width="12.6640625" style="268" customWidth="1"/>
    <col min="4574" max="4575" width="0.5546875" style="268" customWidth="1"/>
    <col min="4576" max="4577" width="12.6640625" style="268" customWidth="1"/>
    <col min="4578" max="4578" width="0.5546875" style="268" customWidth="1"/>
    <col min="4579" max="4580" width="12.6640625" style="268" customWidth="1"/>
    <col min="4581" max="4581" width="11.6640625" style="268" bestFit="1" customWidth="1"/>
    <col min="4582" max="4582" width="0.6640625" style="268" customWidth="1"/>
    <col min="4583" max="4583" width="10.6640625" style="268" bestFit="1" customWidth="1"/>
    <col min="4584" max="4822" width="9.33203125" style="268"/>
    <col min="4823" max="4823" width="1.33203125" style="268" customWidth="1"/>
    <col min="4824" max="4824" width="43.5546875" style="268" customWidth="1"/>
    <col min="4825" max="4826" width="12.6640625" style="268" customWidth="1"/>
    <col min="4827" max="4827" width="0.5546875" style="268" customWidth="1"/>
    <col min="4828" max="4829" width="12.6640625" style="268" customWidth="1"/>
    <col min="4830" max="4831" width="0.5546875" style="268" customWidth="1"/>
    <col min="4832" max="4833" width="12.6640625" style="268" customWidth="1"/>
    <col min="4834" max="4834" width="0.5546875" style="268" customWidth="1"/>
    <col min="4835" max="4836" width="12.6640625" style="268" customWidth="1"/>
    <col min="4837" max="4837" width="11.6640625" style="268" bestFit="1" customWidth="1"/>
    <col min="4838" max="4838" width="0.6640625" style="268" customWidth="1"/>
    <col min="4839" max="4839" width="10.6640625" style="268" bestFit="1" customWidth="1"/>
    <col min="4840" max="5078" width="9.33203125" style="268"/>
    <col min="5079" max="5079" width="1.33203125" style="268" customWidth="1"/>
    <col min="5080" max="5080" width="43.5546875" style="268" customWidth="1"/>
    <col min="5081" max="5082" width="12.6640625" style="268" customWidth="1"/>
    <col min="5083" max="5083" width="0.5546875" style="268" customWidth="1"/>
    <col min="5084" max="5085" width="12.6640625" style="268" customWidth="1"/>
    <col min="5086" max="5087" width="0.5546875" style="268" customWidth="1"/>
    <col min="5088" max="5089" width="12.6640625" style="268" customWidth="1"/>
    <col min="5090" max="5090" width="0.5546875" style="268" customWidth="1"/>
    <col min="5091" max="5092" width="12.6640625" style="268" customWidth="1"/>
    <col min="5093" max="5093" width="11.6640625" style="268" bestFit="1" customWidth="1"/>
    <col min="5094" max="5094" width="0.6640625" style="268" customWidth="1"/>
    <col min="5095" max="5095" width="10.6640625" style="268" bestFit="1" customWidth="1"/>
    <col min="5096" max="5334" width="9.33203125" style="268"/>
    <col min="5335" max="5335" width="1.33203125" style="268" customWidth="1"/>
    <col min="5336" max="5336" width="43.5546875" style="268" customWidth="1"/>
    <col min="5337" max="5338" width="12.6640625" style="268" customWidth="1"/>
    <col min="5339" max="5339" width="0.5546875" style="268" customWidth="1"/>
    <col min="5340" max="5341" width="12.6640625" style="268" customWidth="1"/>
    <col min="5342" max="5343" width="0.5546875" style="268" customWidth="1"/>
    <col min="5344" max="5345" width="12.6640625" style="268" customWidth="1"/>
    <col min="5346" max="5346" width="0.5546875" style="268" customWidth="1"/>
    <col min="5347" max="5348" width="12.6640625" style="268" customWidth="1"/>
    <col min="5349" max="5349" width="11.6640625" style="268" bestFit="1" customWidth="1"/>
    <col min="5350" max="5350" width="0.6640625" style="268" customWidth="1"/>
    <col min="5351" max="5351" width="10.6640625" style="268" bestFit="1" customWidth="1"/>
    <col min="5352" max="5590" width="9.33203125" style="268"/>
    <col min="5591" max="5591" width="1.33203125" style="268" customWidth="1"/>
    <col min="5592" max="5592" width="43.5546875" style="268" customWidth="1"/>
    <col min="5593" max="5594" width="12.6640625" style="268" customWidth="1"/>
    <col min="5595" max="5595" width="0.5546875" style="268" customWidth="1"/>
    <col min="5596" max="5597" width="12.6640625" style="268" customWidth="1"/>
    <col min="5598" max="5599" width="0.5546875" style="268" customWidth="1"/>
    <col min="5600" max="5601" width="12.6640625" style="268" customWidth="1"/>
    <col min="5602" max="5602" width="0.5546875" style="268" customWidth="1"/>
    <col min="5603" max="5604" width="12.6640625" style="268" customWidth="1"/>
    <col min="5605" max="5605" width="11.6640625" style="268" bestFit="1" customWidth="1"/>
    <col min="5606" max="5606" width="0.6640625" style="268" customWidth="1"/>
    <col min="5607" max="5607" width="10.6640625" style="268" bestFit="1" customWidth="1"/>
    <col min="5608" max="5846" width="9.33203125" style="268"/>
    <col min="5847" max="5847" width="1.33203125" style="268" customWidth="1"/>
    <col min="5848" max="5848" width="43.5546875" style="268" customWidth="1"/>
    <col min="5849" max="5850" width="12.6640625" style="268" customWidth="1"/>
    <col min="5851" max="5851" width="0.5546875" style="268" customWidth="1"/>
    <col min="5852" max="5853" width="12.6640625" style="268" customWidth="1"/>
    <col min="5854" max="5855" width="0.5546875" style="268" customWidth="1"/>
    <col min="5856" max="5857" width="12.6640625" style="268" customWidth="1"/>
    <col min="5858" max="5858" width="0.5546875" style="268" customWidth="1"/>
    <col min="5859" max="5860" width="12.6640625" style="268" customWidth="1"/>
    <col min="5861" max="5861" width="11.6640625" style="268" bestFit="1" customWidth="1"/>
    <col min="5862" max="5862" width="0.6640625" style="268" customWidth="1"/>
    <col min="5863" max="5863" width="10.6640625" style="268" bestFit="1" customWidth="1"/>
    <col min="5864" max="6102" width="9.33203125" style="268"/>
    <col min="6103" max="6103" width="1.33203125" style="268" customWidth="1"/>
    <col min="6104" max="6104" width="43.5546875" style="268" customWidth="1"/>
    <col min="6105" max="6106" width="12.6640625" style="268" customWidth="1"/>
    <col min="6107" max="6107" width="0.5546875" style="268" customWidth="1"/>
    <col min="6108" max="6109" width="12.6640625" style="268" customWidth="1"/>
    <col min="6110" max="6111" width="0.5546875" style="268" customWidth="1"/>
    <col min="6112" max="6113" width="12.6640625" style="268" customWidth="1"/>
    <col min="6114" max="6114" width="0.5546875" style="268" customWidth="1"/>
    <col min="6115" max="6116" width="12.6640625" style="268" customWidth="1"/>
    <col min="6117" max="6117" width="11.6640625" style="268" bestFit="1" customWidth="1"/>
    <col min="6118" max="6118" width="0.6640625" style="268" customWidth="1"/>
    <col min="6119" max="6119" width="10.6640625" style="268" bestFit="1" customWidth="1"/>
    <col min="6120" max="6358" width="9.33203125" style="268"/>
    <col min="6359" max="6359" width="1.33203125" style="268" customWidth="1"/>
    <col min="6360" max="6360" width="43.5546875" style="268" customWidth="1"/>
    <col min="6361" max="6362" width="12.6640625" style="268" customWidth="1"/>
    <col min="6363" max="6363" width="0.5546875" style="268" customWidth="1"/>
    <col min="6364" max="6365" width="12.6640625" style="268" customWidth="1"/>
    <col min="6366" max="6367" width="0.5546875" style="268" customWidth="1"/>
    <col min="6368" max="6369" width="12.6640625" style="268" customWidth="1"/>
    <col min="6370" max="6370" width="0.5546875" style="268" customWidth="1"/>
    <col min="6371" max="6372" width="12.6640625" style="268" customWidth="1"/>
    <col min="6373" max="6373" width="11.6640625" style="268" bestFit="1" customWidth="1"/>
    <col min="6374" max="6374" width="0.6640625" style="268" customWidth="1"/>
    <col min="6375" max="6375" width="10.6640625" style="268" bestFit="1" customWidth="1"/>
    <col min="6376" max="6614" width="9.33203125" style="268"/>
    <col min="6615" max="6615" width="1.33203125" style="268" customWidth="1"/>
    <col min="6616" max="6616" width="43.5546875" style="268" customWidth="1"/>
    <col min="6617" max="6618" width="12.6640625" style="268" customWidth="1"/>
    <col min="6619" max="6619" width="0.5546875" style="268" customWidth="1"/>
    <col min="6620" max="6621" width="12.6640625" style="268" customWidth="1"/>
    <col min="6622" max="6623" width="0.5546875" style="268" customWidth="1"/>
    <col min="6624" max="6625" width="12.6640625" style="268" customWidth="1"/>
    <col min="6626" max="6626" width="0.5546875" style="268" customWidth="1"/>
    <col min="6627" max="6628" width="12.6640625" style="268" customWidth="1"/>
    <col min="6629" max="6629" width="11.6640625" style="268" bestFit="1" customWidth="1"/>
    <col min="6630" max="6630" width="0.6640625" style="268" customWidth="1"/>
    <col min="6631" max="6631" width="10.6640625" style="268" bestFit="1" customWidth="1"/>
    <col min="6632" max="6870" width="9.33203125" style="268"/>
    <col min="6871" max="6871" width="1.33203125" style="268" customWidth="1"/>
    <col min="6872" max="6872" width="43.5546875" style="268" customWidth="1"/>
    <col min="6873" max="6874" width="12.6640625" style="268" customWidth="1"/>
    <col min="6875" max="6875" width="0.5546875" style="268" customWidth="1"/>
    <col min="6876" max="6877" width="12.6640625" style="268" customWidth="1"/>
    <col min="6878" max="6879" width="0.5546875" style="268" customWidth="1"/>
    <col min="6880" max="6881" width="12.6640625" style="268" customWidth="1"/>
    <col min="6882" max="6882" width="0.5546875" style="268" customWidth="1"/>
    <col min="6883" max="6884" width="12.6640625" style="268" customWidth="1"/>
    <col min="6885" max="6885" width="11.6640625" style="268" bestFit="1" customWidth="1"/>
    <col min="6886" max="6886" width="0.6640625" style="268" customWidth="1"/>
    <col min="6887" max="6887" width="10.6640625" style="268" bestFit="1" customWidth="1"/>
    <col min="6888" max="7126" width="9.33203125" style="268"/>
    <col min="7127" max="7127" width="1.33203125" style="268" customWidth="1"/>
    <col min="7128" max="7128" width="43.5546875" style="268" customWidth="1"/>
    <col min="7129" max="7130" width="12.6640625" style="268" customWidth="1"/>
    <col min="7131" max="7131" width="0.5546875" style="268" customWidth="1"/>
    <col min="7132" max="7133" width="12.6640625" style="268" customWidth="1"/>
    <col min="7134" max="7135" width="0.5546875" style="268" customWidth="1"/>
    <col min="7136" max="7137" width="12.6640625" style="268" customWidth="1"/>
    <col min="7138" max="7138" width="0.5546875" style="268" customWidth="1"/>
    <col min="7139" max="7140" width="12.6640625" style="268" customWidth="1"/>
    <col min="7141" max="7141" width="11.6640625" style="268" bestFit="1" customWidth="1"/>
    <col min="7142" max="7142" width="0.6640625" style="268" customWidth="1"/>
    <col min="7143" max="7143" width="10.6640625" style="268" bestFit="1" customWidth="1"/>
    <col min="7144" max="7382" width="9.33203125" style="268"/>
    <col min="7383" max="7383" width="1.33203125" style="268" customWidth="1"/>
    <col min="7384" max="7384" width="43.5546875" style="268" customWidth="1"/>
    <col min="7385" max="7386" width="12.6640625" style="268" customWidth="1"/>
    <col min="7387" max="7387" width="0.5546875" style="268" customWidth="1"/>
    <col min="7388" max="7389" width="12.6640625" style="268" customWidth="1"/>
    <col min="7390" max="7391" width="0.5546875" style="268" customWidth="1"/>
    <col min="7392" max="7393" width="12.6640625" style="268" customWidth="1"/>
    <col min="7394" max="7394" width="0.5546875" style="268" customWidth="1"/>
    <col min="7395" max="7396" width="12.6640625" style="268" customWidth="1"/>
    <col min="7397" max="7397" width="11.6640625" style="268" bestFit="1" customWidth="1"/>
    <col min="7398" max="7398" width="0.6640625" style="268" customWidth="1"/>
    <col min="7399" max="7399" width="10.6640625" style="268" bestFit="1" customWidth="1"/>
    <col min="7400" max="7638" width="9.33203125" style="268"/>
    <col min="7639" max="7639" width="1.33203125" style="268" customWidth="1"/>
    <col min="7640" max="7640" width="43.5546875" style="268" customWidth="1"/>
    <col min="7641" max="7642" width="12.6640625" style="268" customWidth="1"/>
    <col min="7643" max="7643" width="0.5546875" style="268" customWidth="1"/>
    <col min="7644" max="7645" width="12.6640625" style="268" customWidth="1"/>
    <col min="7646" max="7647" width="0.5546875" style="268" customWidth="1"/>
    <col min="7648" max="7649" width="12.6640625" style="268" customWidth="1"/>
    <col min="7650" max="7650" width="0.5546875" style="268" customWidth="1"/>
    <col min="7651" max="7652" width="12.6640625" style="268" customWidth="1"/>
    <col min="7653" max="7653" width="11.6640625" style="268" bestFit="1" customWidth="1"/>
    <col min="7654" max="7654" width="0.6640625" style="268" customWidth="1"/>
    <col min="7655" max="7655" width="10.6640625" style="268" bestFit="1" customWidth="1"/>
    <col min="7656" max="7894" width="9.33203125" style="268"/>
    <col min="7895" max="7895" width="1.33203125" style="268" customWidth="1"/>
    <col min="7896" max="7896" width="43.5546875" style="268" customWidth="1"/>
    <col min="7897" max="7898" width="12.6640625" style="268" customWidth="1"/>
    <col min="7899" max="7899" width="0.5546875" style="268" customWidth="1"/>
    <col min="7900" max="7901" width="12.6640625" style="268" customWidth="1"/>
    <col min="7902" max="7903" width="0.5546875" style="268" customWidth="1"/>
    <col min="7904" max="7905" width="12.6640625" style="268" customWidth="1"/>
    <col min="7906" max="7906" width="0.5546875" style="268" customWidth="1"/>
    <col min="7907" max="7908" width="12.6640625" style="268" customWidth="1"/>
    <col min="7909" max="7909" width="11.6640625" style="268" bestFit="1" customWidth="1"/>
    <col min="7910" max="7910" width="0.6640625" style="268" customWidth="1"/>
    <col min="7911" max="7911" width="10.6640625" style="268" bestFit="1" customWidth="1"/>
    <col min="7912" max="8150" width="9.33203125" style="268"/>
    <col min="8151" max="8151" width="1.33203125" style="268" customWidth="1"/>
    <col min="8152" max="8152" width="43.5546875" style="268" customWidth="1"/>
    <col min="8153" max="8154" width="12.6640625" style="268" customWidth="1"/>
    <col min="8155" max="8155" width="0.5546875" style="268" customWidth="1"/>
    <col min="8156" max="8157" width="12.6640625" style="268" customWidth="1"/>
    <col min="8158" max="8159" width="0.5546875" style="268" customWidth="1"/>
    <col min="8160" max="8161" width="12.6640625" style="268" customWidth="1"/>
    <col min="8162" max="8162" width="0.5546875" style="268" customWidth="1"/>
    <col min="8163" max="8164" width="12.6640625" style="268" customWidth="1"/>
    <col min="8165" max="8165" width="11.6640625" style="268" bestFit="1" customWidth="1"/>
    <col min="8166" max="8166" width="0.6640625" style="268" customWidth="1"/>
    <col min="8167" max="8167" width="10.6640625" style="268" bestFit="1" customWidth="1"/>
    <col min="8168" max="8406" width="9.33203125" style="268"/>
    <col min="8407" max="8407" width="1.33203125" style="268" customWidth="1"/>
    <col min="8408" max="8408" width="43.5546875" style="268" customWidth="1"/>
    <col min="8409" max="8410" width="12.6640625" style="268" customWidth="1"/>
    <col min="8411" max="8411" width="0.5546875" style="268" customWidth="1"/>
    <col min="8412" max="8413" width="12.6640625" style="268" customWidth="1"/>
    <col min="8414" max="8415" width="0.5546875" style="268" customWidth="1"/>
    <col min="8416" max="8417" width="12.6640625" style="268" customWidth="1"/>
    <col min="8418" max="8418" width="0.5546875" style="268" customWidth="1"/>
    <col min="8419" max="8420" width="12.6640625" style="268" customWidth="1"/>
    <col min="8421" max="8421" width="11.6640625" style="268" bestFit="1" customWidth="1"/>
    <col min="8422" max="8422" width="0.6640625" style="268" customWidth="1"/>
    <col min="8423" max="8423" width="10.6640625" style="268" bestFit="1" customWidth="1"/>
    <col min="8424" max="8662" width="9.33203125" style="268"/>
    <col min="8663" max="8663" width="1.33203125" style="268" customWidth="1"/>
    <col min="8664" max="8664" width="43.5546875" style="268" customWidth="1"/>
    <col min="8665" max="8666" width="12.6640625" style="268" customWidth="1"/>
    <col min="8667" max="8667" width="0.5546875" style="268" customWidth="1"/>
    <col min="8668" max="8669" width="12.6640625" style="268" customWidth="1"/>
    <col min="8670" max="8671" width="0.5546875" style="268" customWidth="1"/>
    <col min="8672" max="8673" width="12.6640625" style="268" customWidth="1"/>
    <col min="8674" max="8674" width="0.5546875" style="268" customWidth="1"/>
    <col min="8675" max="8676" width="12.6640625" style="268" customWidth="1"/>
    <col min="8677" max="8677" width="11.6640625" style="268" bestFit="1" customWidth="1"/>
    <col min="8678" max="8678" width="0.6640625" style="268" customWidth="1"/>
    <col min="8679" max="8679" width="10.6640625" style="268" bestFit="1" customWidth="1"/>
    <col min="8680" max="8918" width="9.33203125" style="268"/>
    <col min="8919" max="8919" width="1.33203125" style="268" customWidth="1"/>
    <col min="8920" max="8920" width="43.5546875" style="268" customWidth="1"/>
    <col min="8921" max="8922" width="12.6640625" style="268" customWidth="1"/>
    <col min="8923" max="8923" width="0.5546875" style="268" customWidth="1"/>
    <col min="8924" max="8925" width="12.6640625" style="268" customWidth="1"/>
    <col min="8926" max="8927" width="0.5546875" style="268" customWidth="1"/>
    <col min="8928" max="8929" width="12.6640625" style="268" customWidth="1"/>
    <col min="8930" max="8930" width="0.5546875" style="268" customWidth="1"/>
    <col min="8931" max="8932" width="12.6640625" style="268" customWidth="1"/>
    <col min="8933" max="8933" width="11.6640625" style="268" bestFit="1" customWidth="1"/>
    <col min="8934" max="8934" width="0.6640625" style="268" customWidth="1"/>
    <col min="8935" max="8935" width="10.6640625" style="268" bestFit="1" customWidth="1"/>
    <col min="8936" max="9174" width="9.33203125" style="268"/>
    <col min="9175" max="9175" width="1.33203125" style="268" customWidth="1"/>
    <col min="9176" max="9176" width="43.5546875" style="268" customWidth="1"/>
    <col min="9177" max="9178" width="12.6640625" style="268" customWidth="1"/>
    <col min="9179" max="9179" width="0.5546875" style="268" customWidth="1"/>
    <col min="9180" max="9181" width="12.6640625" style="268" customWidth="1"/>
    <col min="9182" max="9183" width="0.5546875" style="268" customWidth="1"/>
    <col min="9184" max="9185" width="12.6640625" style="268" customWidth="1"/>
    <col min="9186" max="9186" width="0.5546875" style="268" customWidth="1"/>
    <col min="9187" max="9188" width="12.6640625" style="268" customWidth="1"/>
    <col min="9189" max="9189" width="11.6640625" style="268" bestFit="1" customWidth="1"/>
    <col min="9190" max="9190" width="0.6640625" style="268" customWidth="1"/>
    <col min="9191" max="9191" width="10.6640625" style="268" bestFit="1" customWidth="1"/>
    <col min="9192" max="9430" width="9.33203125" style="268"/>
    <col min="9431" max="9431" width="1.33203125" style="268" customWidth="1"/>
    <col min="9432" max="9432" width="43.5546875" style="268" customWidth="1"/>
    <col min="9433" max="9434" width="12.6640625" style="268" customWidth="1"/>
    <col min="9435" max="9435" width="0.5546875" style="268" customWidth="1"/>
    <col min="9436" max="9437" width="12.6640625" style="268" customWidth="1"/>
    <col min="9438" max="9439" width="0.5546875" style="268" customWidth="1"/>
    <col min="9440" max="9441" width="12.6640625" style="268" customWidth="1"/>
    <col min="9442" max="9442" width="0.5546875" style="268" customWidth="1"/>
    <col min="9443" max="9444" width="12.6640625" style="268" customWidth="1"/>
    <col min="9445" max="9445" width="11.6640625" style="268" bestFit="1" customWidth="1"/>
    <col min="9446" max="9446" width="0.6640625" style="268" customWidth="1"/>
    <col min="9447" max="9447" width="10.6640625" style="268" bestFit="1" customWidth="1"/>
    <col min="9448" max="9686" width="9.33203125" style="268"/>
    <col min="9687" max="9687" width="1.33203125" style="268" customWidth="1"/>
    <col min="9688" max="9688" width="43.5546875" style="268" customWidth="1"/>
    <col min="9689" max="9690" width="12.6640625" style="268" customWidth="1"/>
    <col min="9691" max="9691" width="0.5546875" style="268" customWidth="1"/>
    <col min="9692" max="9693" width="12.6640625" style="268" customWidth="1"/>
    <col min="9694" max="9695" width="0.5546875" style="268" customWidth="1"/>
    <col min="9696" max="9697" width="12.6640625" style="268" customWidth="1"/>
    <col min="9698" max="9698" width="0.5546875" style="268" customWidth="1"/>
    <col min="9699" max="9700" width="12.6640625" style="268" customWidth="1"/>
    <col min="9701" max="9701" width="11.6640625" style="268" bestFit="1" customWidth="1"/>
    <col min="9702" max="9702" width="0.6640625" style="268" customWidth="1"/>
    <col min="9703" max="9703" width="10.6640625" style="268" bestFit="1" customWidth="1"/>
    <col min="9704" max="9942" width="9.33203125" style="268"/>
    <col min="9943" max="9943" width="1.33203125" style="268" customWidth="1"/>
    <col min="9944" max="9944" width="43.5546875" style="268" customWidth="1"/>
    <col min="9945" max="9946" width="12.6640625" style="268" customWidth="1"/>
    <col min="9947" max="9947" width="0.5546875" style="268" customWidth="1"/>
    <col min="9948" max="9949" width="12.6640625" style="268" customWidth="1"/>
    <col min="9950" max="9951" width="0.5546875" style="268" customWidth="1"/>
    <col min="9952" max="9953" width="12.6640625" style="268" customWidth="1"/>
    <col min="9954" max="9954" width="0.5546875" style="268" customWidth="1"/>
    <col min="9955" max="9956" width="12.6640625" style="268" customWidth="1"/>
    <col min="9957" max="9957" width="11.6640625" style="268" bestFit="1" customWidth="1"/>
    <col min="9958" max="9958" width="0.6640625" style="268" customWidth="1"/>
    <col min="9959" max="9959" width="10.6640625" style="268" bestFit="1" customWidth="1"/>
    <col min="9960" max="10198" width="9.33203125" style="268"/>
    <col min="10199" max="10199" width="1.33203125" style="268" customWidth="1"/>
    <col min="10200" max="10200" width="43.5546875" style="268" customWidth="1"/>
    <col min="10201" max="10202" width="12.6640625" style="268" customWidth="1"/>
    <col min="10203" max="10203" width="0.5546875" style="268" customWidth="1"/>
    <col min="10204" max="10205" width="12.6640625" style="268" customWidth="1"/>
    <col min="10206" max="10207" width="0.5546875" style="268" customWidth="1"/>
    <col min="10208" max="10209" width="12.6640625" style="268" customWidth="1"/>
    <col min="10210" max="10210" width="0.5546875" style="268" customWidth="1"/>
    <col min="10211" max="10212" width="12.6640625" style="268" customWidth="1"/>
    <col min="10213" max="10213" width="11.6640625" style="268" bestFit="1" customWidth="1"/>
    <col min="10214" max="10214" width="0.6640625" style="268" customWidth="1"/>
    <col min="10215" max="10215" width="10.6640625" style="268" bestFit="1" customWidth="1"/>
    <col min="10216" max="10454" width="9.33203125" style="268"/>
    <col min="10455" max="10455" width="1.33203125" style="268" customWidth="1"/>
    <col min="10456" max="10456" width="43.5546875" style="268" customWidth="1"/>
    <col min="10457" max="10458" width="12.6640625" style="268" customWidth="1"/>
    <col min="10459" max="10459" width="0.5546875" style="268" customWidth="1"/>
    <col min="10460" max="10461" width="12.6640625" style="268" customWidth="1"/>
    <col min="10462" max="10463" width="0.5546875" style="268" customWidth="1"/>
    <col min="10464" max="10465" width="12.6640625" style="268" customWidth="1"/>
    <col min="10466" max="10466" width="0.5546875" style="268" customWidth="1"/>
    <col min="10467" max="10468" width="12.6640625" style="268" customWidth="1"/>
    <col min="10469" max="10469" width="11.6640625" style="268" bestFit="1" customWidth="1"/>
    <col min="10470" max="10470" width="0.6640625" style="268" customWidth="1"/>
    <col min="10471" max="10471" width="10.6640625" style="268" bestFit="1" customWidth="1"/>
    <col min="10472" max="10710" width="9.33203125" style="268"/>
    <col min="10711" max="10711" width="1.33203125" style="268" customWidth="1"/>
    <col min="10712" max="10712" width="43.5546875" style="268" customWidth="1"/>
    <col min="10713" max="10714" width="12.6640625" style="268" customWidth="1"/>
    <col min="10715" max="10715" width="0.5546875" style="268" customWidth="1"/>
    <col min="10716" max="10717" width="12.6640625" style="268" customWidth="1"/>
    <col min="10718" max="10719" width="0.5546875" style="268" customWidth="1"/>
    <col min="10720" max="10721" width="12.6640625" style="268" customWidth="1"/>
    <col min="10722" max="10722" width="0.5546875" style="268" customWidth="1"/>
    <col min="10723" max="10724" width="12.6640625" style="268" customWidth="1"/>
    <col min="10725" max="10725" width="11.6640625" style="268" bestFit="1" customWidth="1"/>
    <col min="10726" max="10726" width="0.6640625" style="268" customWidth="1"/>
    <col min="10727" max="10727" width="10.6640625" style="268" bestFit="1" customWidth="1"/>
    <col min="10728" max="10966" width="9.33203125" style="268"/>
    <col min="10967" max="10967" width="1.33203125" style="268" customWidth="1"/>
    <col min="10968" max="10968" width="43.5546875" style="268" customWidth="1"/>
    <col min="10969" max="10970" width="12.6640625" style="268" customWidth="1"/>
    <col min="10971" max="10971" width="0.5546875" style="268" customWidth="1"/>
    <col min="10972" max="10973" width="12.6640625" style="268" customWidth="1"/>
    <col min="10974" max="10975" width="0.5546875" style="268" customWidth="1"/>
    <col min="10976" max="10977" width="12.6640625" style="268" customWidth="1"/>
    <col min="10978" max="10978" width="0.5546875" style="268" customWidth="1"/>
    <col min="10979" max="10980" width="12.6640625" style="268" customWidth="1"/>
    <col min="10981" max="10981" width="11.6640625" style="268" bestFit="1" customWidth="1"/>
    <col min="10982" max="10982" width="0.6640625" style="268" customWidth="1"/>
    <col min="10983" max="10983" width="10.6640625" style="268" bestFit="1" customWidth="1"/>
    <col min="10984" max="11222" width="9.33203125" style="268"/>
    <col min="11223" max="11223" width="1.33203125" style="268" customWidth="1"/>
    <col min="11224" max="11224" width="43.5546875" style="268" customWidth="1"/>
    <col min="11225" max="11226" width="12.6640625" style="268" customWidth="1"/>
    <col min="11227" max="11227" width="0.5546875" style="268" customWidth="1"/>
    <col min="11228" max="11229" width="12.6640625" style="268" customWidth="1"/>
    <col min="11230" max="11231" width="0.5546875" style="268" customWidth="1"/>
    <col min="11232" max="11233" width="12.6640625" style="268" customWidth="1"/>
    <col min="11234" max="11234" width="0.5546875" style="268" customWidth="1"/>
    <col min="11235" max="11236" width="12.6640625" style="268" customWidth="1"/>
    <col min="11237" max="11237" width="11.6640625" style="268" bestFit="1" customWidth="1"/>
    <col min="11238" max="11238" width="0.6640625" style="268" customWidth="1"/>
    <col min="11239" max="11239" width="10.6640625" style="268" bestFit="1" customWidth="1"/>
    <col min="11240" max="11478" width="9.33203125" style="268"/>
    <col min="11479" max="11479" width="1.33203125" style="268" customWidth="1"/>
    <col min="11480" max="11480" width="43.5546875" style="268" customWidth="1"/>
    <col min="11481" max="11482" width="12.6640625" style="268" customWidth="1"/>
    <col min="11483" max="11483" width="0.5546875" style="268" customWidth="1"/>
    <col min="11484" max="11485" width="12.6640625" style="268" customWidth="1"/>
    <col min="11486" max="11487" width="0.5546875" style="268" customWidth="1"/>
    <col min="11488" max="11489" width="12.6640625" style="268" customWidth="1"/>
    <col min="11490" max="11490" width="0.5546875" style="268" customWidth="1"/>
    <col min="11491" max="11492" width="12.6640625" style="268" customWidth="1"/>
    <col min="11493" max="11493" width="11.6640625" style="268" bestFit="1" customWidth="1"/>
    <col min="11494" max="11494" width="0.6640625" style="268" customWidth="1"/>
    <col min="11495" max="11495" width="10.6640625" style="268" bestFit="1" customWidth="1"/>
    <col min="11496" max="11734" width="9.33203125" style="268"/>
    <col min="11735" max="11735" width="1.33203125" style="268" customWidth="1"/>
    <col min="11736" max="11736" width="43.5546875" style="268" customWidth="1"/>
    <col min="11737" max="11738" width="12.6640625" style="268" customWidth="1"/>
    <col min="11739" max="11739" width="0.5546875" style="268" customWidth="1"/>
    <col min="11740" max="11741" width="12.6640625" style="268" customWidth="1"/>
    <col min="11742" max="11743" width="0.5546875" style="268" customWidth="1"/>
    <col min="11744" max="11745" width="12.6640625" style="268" customWidth="1"/>
    <col min="11746" max="11746" width="0.5546875" style="268" customWidth="1"/>
    <col min="11747" max="11748" width="12.6640625" style="268" customWidth="1"/>
    <col min="11749" max="11749" width="11.6640625" style="268" bestFit="1" customWidth="1"/>
    <col min="11750" max="11750" width="0.6640625" style="268" customWidth="1"/>
    <col min="11751" max="11751" width="10.6640625" style="268" bestFit="1" customWidth="1"/>
    <col min="11752" max="11990" width="9.33203125" style="268"/>
    <col min="11991" max="11991" width="1.33203125" style="268" customWidth="1"/>
    <col min="11992" max="11992" width="43.5546875" style="268" customWidth="1"/>
    <col min="11993" max="11994" width="12.6640625" style="268" customWidth="1"/>
    <col min="11995" max="11995" width="0.5546875" style="268" customWidth="1"/>
    <col min="11996" max="11997" width="12.6640625" style="268" customWidth="1"/>
    <col min="11998" max="11999" width="0.5546875" style="268" customWidth="1"/>
    <col min="12000" max="12001" width="12.6640625" style="268" customWidth="1"/>
    <col min="12002" max="12002" width="0.5546875" style="268" customWidth="1"/>
    <col min="12003" max="12004" width="12.6640625" style="268" customWidth="1"/>
    <col min="12005" max="12005" width="11.6640625" style="268" bestFit="1" customWidth="1"/>
    <col min="12006" max="12006" width="0.6640625" style="268" customWidth="1"/>
    <col min="12007" max="12007" width="10.6640625" style="268" bestFit="1" customWidth="1"/>
    <col min="12008" max="12246" width="9.33203125" style="268"/>
    <col min="12247" max="12247" width="1.33203125" style="268" customWidth="1"/>
    <col min="12248" max="12248" width="43.5546875" style="268" customWidth="1"/>
    <col min="12249" max="12250" width="12.6640625" style="268" customWidth="1"/>
    <col min="12251" max="12251" width="0.5546875" style="268" customWidth="1"/>
    <col min="12252" max="12253" width="12.6640625" style="268" customWidth="1"/>
    <col min="12254" max="12255" width="0.5546875" style="268" customWidth="1"/>
    <col min="12256" max="12257" width="12.6640625" style="268" customWidth="1"/>
    <col min="12258" max="12258" width="0.5546875" style="268" customWidth="1"/>
    <col min="12259" max="12260" width="12.6640625" style="268" customWidth="1"/>
    <col min="12261" max="12261" width="11.6640625" style="268" bestFit="1" customWidth="1"/>
    <col min="12262" max="12262" width="0.6640625" style="268" customWidth="1"/>
    <col min="12263" max="12263" width="10.6640625" style="268" bestFit="1" customWidth="1"/>
    <col min="12264" max="12502" width="9.33203125" style="268"/>
    <col min="12503" max="12503" width="1.33203125" style="268" customWidth="1"/>
    <col min="12504" max="12504" width="43.5546875" style="268" customWidth="1"/>
    <col min="12505" max="12506" width="12.6640625" style="268" customWidth="1"/>
    <col min="12507" max="12507" width="0.5546875" style="268" customWidth="1"/>
    <col min="12508" max="12509" width="12.6640625" style="268" customWidth="1"/>
    <col min="12510" max="12511" width="0.5546875" style="268" customWidth="1"/>
    <col min="12512" max="12513" width="12.6640625" style="268" customWidth="1"/>
    <col min="12514" max="12514" width="0.5546875" style="268" customWidth="1"/>
    <col min="12515" max="12516" width="12.6640625" style="268" customWidth="1"/>
    <col min="12517" max="12517" width="11.6640625" style="268" bestFit="1" customWidth="1"/>
    <col min="12518" max="12518" width="0.6640625" style="268" customWidth="1"/>
    <col min="12519" max="12519" width="10.6640625" style="268" bestFit="1" customWidth="1"/>
    <col min="12520" max="12758" width="9.33203125" style="268"/>
    <col min="12759" max="12759" width="1.33203125" style="268" customWidth="1"/>
    <col min="12760" max="12760" width="43.5546875" style="268" customWidth="1"/>
    <col min="12761" max="12762" width="12.6640625" style="268" customWidth="1"/>
    <col min="12763" max="12763" width="0.5546875" style="268" customWidth="1"/>
    <col min="12764" max="12765" width="12.6640625" style="268" customWidth="1"/>
    <col min="12766" max="12767" width="0.5546875" style="268" customWidth="1"/>
    <col min="12768" max="12769" width="12.6640625" style="268" customWidth="1"/>
    <col min="12770" max="12770" width="0.5546875" style="268" customWidth="1"/>
    <col min="12771" max="12772" width="12.6640625" style="268" customWidth="1"/>
    <col min="12773" max="12773" width="11.6640625" style="268" bestFit="1" customWidth="1"/>
    <col min="12774" max="12774" width="0.6640625" style="268" customWidth="1"/>
    <col min="12775" max="12775" width="10.6640625" style="268" bestFit="1" customWidth="1"/>
    <col min="12776" max="13014" width="9.33203125" style="268"/>
    <col min="13015" max="13015" width="1.33203125" style="268" customWidth="1"/>
    <col min="13016" max="13016" width="43.5546875" style="268" customWidth="1"/>
    <col min="13017" max="13018" width="12.6640625" style="268" customWidth="1"/>
    <col min="13019" max="13019" width="0.5546875" style="268" customWidth="1"/>
    <col min="13020" max="13021" width="12.6640625" style="268" customWidth="1"/>
    <col min="13022" max="13023" width="0.5546875" style="268" customWidth="1"/>
    <col min="13024" max="13025" width="12.6640625" style="268" customWidth="1"/>
    <col min="13026" max="13026" width="0.5546875" style="268" customWidth="1"/>
    <col min="13027" max="13028" width="12.6640625" style="268" customWidth="1"/>
    <col min="13029" max="13029" width="11.6640625" style="268" bestFit="1" customWidth="1"/>
    <col min="13030" max="13030" width="0.6640625" style="268" customWidth="1"/>
    <col min="13031" max="13031" width="10.6640625" style="268" bestFit="1" customWidth="1"/>
    <col min="13032" max="13270" width="9.33203125" style="268"/>
    <col min="13271" max="13271" width="1.33203125" style="268" customWidth="1"/>
    <col min="13272" max="13272" width="43.5546875" style="268" customWidth="1"/>
    <col min="13273" max="13274" width="12.6640625" style="268" customWidth="1"/>
    <col min="13275" max="13275" width="0.5546875" style="268" customWidth="1"/>
    <col min="13276" max="13277" width="12.6640625" style="268" customWidth="1"/>
    <col min="13278" max="13279" width="0.5546875" style="268" customWidth="1"/>
    <col min="13280" max="13281" width="12.6640625" style="268" customWidth="1"/>
    <col min="13282" max="13282" width="0.5546875" style="268" customWidth="1"/>
    <col min="13283" max="13284" width="12.6640625" style="268" customWidth="1"/>
    <col min="13285" max="13285" width="11.6640625" style="268" bestFit="1" customWidth="1"/>
    <col min="13286" max="13286" width="0.6640625" style="268" customWidth="1"/>
    <col min="13287" max="13287" width="10.6640625" style="268" bestFit="1" customWidth="1"/>
    <col min="13288" max="13526" width="9.33203125" style="268"/>
    <col min="13527" max="13527" width="1.33203125" style="268" customWidth="1"/>
    <col min="13528" max="13528" width="43.5546875" style="268" customWidth="1"/>
    <col min="13529" max="13530" width="12.6640625" style="268" customWidth="1"/>
    <col min="13531" max="13531" width="0.5546875" style="268" customWidth="1"/>
    <col min="13532" max="13533" width="12.6640625" style="268" customWidth="1"/>
    <col min="13534" max="13535" width="0.5546875" style="268" customWidth="1"/>
    <col min="13536" max="13537" width="12.6640625" style="268" customWidth="1"/>
    <col min="13538" max="13538" width="0.5546875" style="268" customWidth="1"/>
    <col min="13539" max="13540" width="12.6640625" style="268" customWidth="1"/>
    <col min="13541" max="13541" width="11.6640625" style="268" bestFit="1" customWidth="1"/>
    <col min="13542" max="13542" width="0.6640625" style="268" customWidth="1"/>
    <col min="13543" max="13543" width="10.6640625" style="268" bestFit="1" customWidth="1"/>
    <col min="13544" max="13782" width="9.33203125" style="268"/>
    <col min="13783" max="13783" width="1.33203125" style="268" customWidth="1"/>
    <col min="13784" max="13784" width="43.5546875" style="268" customWidth="1"/>
    <col min="13785" max="13786" width="12.6640625" style="268" customWidth="1"/>
    <col min="13787" max="13787" width="0.5546875" style="268" customWidth="1"/>
    <col min="13788" max="13789" width="12.6640625" style="268" customWidth="1"/>
    <col min="13790" max="13791" width="0.5546875" style="268" customWidth="1"/>
    <col min="13792" max="13793" width="12.6640625" style="268" customWidth="1"/>
    <col min="13794" max="13794" width="0.5546875" style="268" customWidth="1"/>
    <col min="13795" max="13796" width="12.6640625" style="268" customWidth="1"/>
    <col min="13797" max="13797" width="11.6640625" style="268" bestFit="1" customWidth="1"/>
    <col min="13798" max="13798" width="0.6640625" style="268" customWidth="1"/>
    <col min="13799" max="13799" width="10.6640625" style="268" bestFit="1" customWidth="1"/>
    <col min="13800" max="14038" width="9.33203125" style="268"/>
    <col min="14039" max="14039" width="1.33203125" style="268" customWidth="1"/>
    <col min="14040" max="14040" width="43.5546875" style="268" customWidth="1"/>
    <col min="14041" max="14042" width="12.6640625" style="268" customWidth="1"/>
    <col min="14043" max="14043" width="0.5546875" style="268" customWidth="1"/>
    <col min="14044" max="14045" width="12.6640625" style="268" customWidth="1"/>
    <col min="14046" max="14047" width="0.5546875" style="268" customWidth="1"/>
    <col min="14048" max="14049" width="12.6640625" style="268" customWidth="1"/>
    <col min="14050" max="14050" width="0.5546875" style="268" customWidth="1"/>
    <col min="14051" max="14052" width="12.6640625" style="268" customWidth="1"/>
    <col min="14053" max="14053" width="11.6640625" style="268" bestFit="1" customWidth="1"/>
    <col min="14054" max="14054" width="0.6640625" style="268" customWidth="1"/>
    <col min="14055" max="14055" width="10.6640625" style="268" bestFit="1" customWidth="1"/>
    <col min="14056" max="14294" width="9.33203125" style="268"/>
    <col min="14295" max="14295" width="1.33203125" style="268" customWidth="1"/>
    <col min="14296" max="14296" width="43.5546875" style="268" customWidth="1"/>
    <col min="14297" max="14298" width="12.6640625" style="268" customWidth="1"/>
    <col min="14299" max="14299" width="0.5546875" style="268" customWidth="1"/>
    <col min="14300" max="14301" width="12.6640625" style="268" customWidth="1"/>
    <col min="14302" max="14303" width="0.5546875" style="268" customWidth="1"/>
    <col min="14304" max="14305" width="12.6640625" style="268" customWidth="1"/>
    <col min="14306" max="14306" width="0.5546875" style="268" customWidth="1"/>
    <col min="14307" max="14308" width="12.6640625" style="268" customWidth="1"/>
    <col min="14309" max="14309" width="11.6640625" style="268" bestFit="1" customWidth="1"/>
    <col min="14310" max="14310" width="0.6640625" style="268" customWidth="1"/>
    <col min="14311" max="14311" width="10.6640625" style="268" bestFit="1" customWidth="1"/>
    <col min="14312" max="14550" width="9.33203125" style="268"/>
    <col min="14551" max="14551" width="1.33203125" style="268" customWidth="1"/>
    <col min="14552" max="14552" width="43.5546875" style="268" customWidth="1"/>
    <col min="14553" max="14554" width="12.6640625" style="268" customWidth="1"/>
    <col min="14555" max="14555" width="0.5546875" style="268" customWidth="1"/>
    <col min="14556" max="14557" width="12.6640625" style="268" customWidth="1"/>
    <col min="14558" max="14559" width="0.5546875" style="268" customWidth="1"/>
    <col min="14560" max="14561" width="12.6640625" style="268" customWidth="1"/>
    <col min="14562" max="14562" width="0.5546875" style="268" customWidth="1"/>
    <col min="14563" max="14564" width="12.6640625" style="268" customWidth="1"/>
    <col min="14565" max="14565" width="11.6640625" style="268" bestFit="1" customWidth="1"/>
    <col min="14566" max="14566" width="0.6640625" style="268" customWidth="1"/>
    <col min="14567" max="14567" width="10.6640625" style="268" bestFit="1" customWidth="1"/>
    <col min="14568" max="14806" width="9.33203125" style="268"/>
    <col min="14807" max="14807" width="1.33203125" style="268" customWidth="1"/>
    <col min="14808" max="14808" width="43.5546875" style="268" customWidth="1"/>
    <col min="14809" max="14810" width="12.6640625" style="268" customWidth="1"/>
    <col min="14811" max="14811" width="0.5546875" style="268" customWidth="1"/>
    <col min="14812" max="14813" width="12.6640625" style="268" customWidth="1"/>
    <col min="14814" max="14815" width="0.5546875" style="268" customWidth="1"/>
    <col min="14816" max="14817" width="12.6640625" style="268" customWidth="1"/>
    <col min="14818" max="14818" width="0.5546875" style="268" customWidth="1"/>
    <col min="14819" max="14820" width="12.6640625" style="268" customWidth="1"/>
    <col min="14821" max="14821" width="11.6640625" style="268" bestFit="1" customWidth="1"/>
    <col min="14822" max="14822" width="0.6640625" style="268" customWidth="1"/>
    <col min="14823" max="14823" width="10.6640625" style="268" bestFit="1" customWidth="1"/>
    <col min="14824" max="15062" width="9.33203125" style="268"/>
    <col min="15063" max="15063" width="1.33203125" style="268" customWidth="1"/>
    <col min="15064" max="15064" width="43.5546875" style="268" customWidth="1"/>
    <col min="15065" max="15066" width="12.6640625" style="268" customWidth="1"/>
    <col min="15067" max="15067" width="0.5546875" style="268" customWidth="1"/>
    <col min="15068" max="15069" width="12.6640625" style="268" customWidth="1"/>
    <col min="15070" max="15071" width="0.5546875" style="268" customWidth="1"/>
    <col min="15072" max="15073" width="12.6640625" style="268" customWidth="1"/>
    <col min="15074" max="15074" width="0.5546875" style="268" customWidth="1"/>
    <col min="15075" max="15076" width="12.6640625" style="268" customWidth="1"/>
    <col min="15077" max="15077" width="11.6640625" style="268" bestFit="1" customWidth="1"/>
    <col min="15078" max="15078" width="0.6640625" style="268" customWidth="1"/>
    <col min="15079" max="15079" width="10.6640625" style="268" bestFit="1" customWidth="1"/>
    <col min="15080" max="15318" width="9.33203125" style="268"/>
    <col min="15319" max="15319" width="1.33203125" style="268" customWidth="1"/>
    <col min="15320" max="15320" width="43.5546875" style="268" customWidth="1"/>
    <col min="15321" max="15322" width="12.6640625" style="268" customWidth="1"/>
    <col min="15323" max="15323" width="0.5546875" style="268" customWidth="1"/>
    <col min="15324" max="15325" width="12.6640625" style="268" customWidth="1"/>
    <col min="15326" max="15327" width="0.5546875" style="268" customWidth="1"/>
    <col min="15328" max="15329" width="12.6640625" style="268" customWidth="1"/>
    <col min="15330" max="15330" width="0.5546875" style="268" customWidth="1"/>
    <col min="15331" max="15332" width="12.6640625" style="268" customWidth="1"/>
    <col min="15333" max="15333" width="11.6640625" style="268" bestFit="1" customWidth="1"/>
    <col min="15334" max="15334" width="0.6640625" style="268" customWidth="1"/>
    <col min="15335" max="15335" width="10.6640625" style="268" bestFit="1" customWidth="1"/>
    <col min="15336" max="15574" width="9.33203125" style="268"/>
    <col min="15575" max="15575" width="1.33203125" style="268" customWidth="1"/>
    <col min="15576" max="15576" width="43.5546875" style="268" customWidth="1"/>
    <col min="15577" max="15578" width="12.6640625" style="268" customWidth="1"/>
    <col min="15579" max="15579" width="0.5546875" style="268" customWidth="1"/>
    <col min="15580" max="15581" width="12.6640625" style="268" customWidth="1"/>
    <col min="15582" max="15583" width="0.5546875" style="268" customWidth="1"/>
    <col min="15584" max="15585" width="12.6640625" style="268" customWidth="1"/>
    <col min="15586" max="15586" width="0.5546875" style="268" customWidth="1"/>
    <col min="15587" max="15588" width="12.6640625" style="268" customWidth="1"/>
    <col min="15589" max="15589" width="11.6640625" style="268" bestFit="1" customWidth="1"/>
    <col min="15590" max="15590" width="0.6640625" style="268" customWidth="1"/>
    <col min="15591" max="15591" width="10.6640625" style="268" bestFit="1" customWidth="1"/>
    <col min="15592" max="15830" width="9.33203125" style="268"/>
    <col min="15831" max="15831" width="1.33203125" style="268" customWidth="1"/>
    <col min="15832" max="15832" width="43.5546875" style="268" customWidth="1"/>
    <col min="15833" max="15834" width="12.6640625" style="268" customWidth="1"/>
    <col min="15835" max="15835" width="0.5546875" style="268" customWidth="1"/>
    <col min="15836" max="15837" width="12.6640625" style="268" customWidth="1"/>
    <col min="15838" max="15839" width="0.5546875" style="268" customWidth="1"/>
    <col min="15840" max="15841" width="12.6640625" style="268" customWidth="1"/>
    <col min="15842" max="15842" width="0.5546875" style="268" customWidth="1"/>
    <col min="15843" max="15844" width="12.6640625" style="268" customWidth="1"/>
    <col min="15845" max="15845" width="11.6640625" style="268" bestFit="1" customWidth="1"/>
    <col min="15846" max="15846" width="0.6640625" style="268" customWidth="1"/>
    <col min="15847" max="15847" width="10.6640625" style="268" bestFit="1" customWidth="1"/>
    <col min="15848" max="16086" width="9.33203125" style="268"/>
    <col min="16087" max="16087" width="1.33203125" style="268" customWidth="1"/>
    <col min="16088" max="16088" width="43.5546875" style="268" customWidth="1"/>
    <col min="16089" max="16090" width="12.6640625" style="268" customWidth="1"/>
    <col min="16091" max="16091" width="0.5546875" style="268" customWidth="1"/>
    <col min="16092" max="16093" width="12.6640625" style="268" customWidth="1"/>
    <col min="16094" max="16095" width="0.5546875" style="268" customWidth="1"/>
    <col min="16096" max="16097" width="12.6640625" style="268" customWidth="1"/>
    <col min="16098" max="16098" width="0.5546875" style="268" customWidth="1"/>
    <col min="16099" max="16100" width="12.6640625" style="268" customWidth="1"/>
    <col min="16101" max="16101" width="11.6640625" style="268" bestFit="1" customWidth="1"/>
    <col min="16102" max="16102" width="0.6640625" style="268" customWidth="1"/>
    <col min="16103" max="16103" width="10.6640625" style="268" bestFit="1" customWidth="1"/>
    <col min="16104" max="16384" width="9.33203125" style="268"/>
  </cols>
  <sheetData>
    <row r="1" spans="1:14">
      <c r="A1" s="171">
        <f>+'N2-19-REN - FSE'!A1+1</f>
        <v>20</v>
      </c>
      <c r="B1" s="172"/>
      <c r="C1" s="172"/>
    </row>
    <row r="2" spans="1:14" ht="15.6">
      <c r="A2" s="172"/>
      <c r="B2" s="172"/>
      <c r="C2" s="957" t="str">
        <f>Índice!E29</f>
        <v>Quadro N2-20-REN - Gastos com pessoal e nº de efetivos</v>
      </c>
      <c r="D2" s="957"/>
      <c r="E2" s="957"/>
      <c r="F2" s="957"/>
    </row>
    <row r="3" spans="1:14" ht="15" customHeight="1">
      <c r="N3" s="97" t="s">
        <v>280</v>
      </c>
    </row>
    <row r="4" spans="1:14" ht="32.25" customHeight="1">
      <c r="D4" s="953" t="s">
        <v>121</v>
      </c>
      <c r="E4" s="953"/>
      <c r="F4" s="309"/>
      <c r="G4" s="953" t="s">
        <v>2</v>
      </c>
      <c r="H4" s="953"/>
      <c r="I4" s="308"/>
      <c r="J4" s="306" t="s">
        <v>299</v>
      </c>
      <c r="K4" s="306" t="s">
        <v>300</v>
      </c>
      <c r="L4" s="306" t="s">
        <v>301</v>
      </c>
      <c r="M4" s="90"/>
      <c r="N4" s="306" t="s">
        <v>299</v>
      </c>
    </row>
    <row r="5" spans="1:14" ht="18.75" customHeight="1">
      <c r="D5" s="304" t="s">
        <v>282</v>
      </c>
      <c r="E5" s="304" t="s">
        <v>283</v>
      </c>
      <c r="F5" s="209"/>
      <c r="G5" s="304" t="s">
        <v>282</v>
      </c>
      <c r="H5" s="304" t="s">
        <v>283</v>
      </c>
      <c r="I5" s="308"/>
      <c r="J5" s="938" t="s">
        <v>282</v>
      </c>
      <c r="K5" s="938"/>
      <c r="L5" s="938"/>
      <c r="M5" s="90"/>
      <c r="N5" s="303" t="s">
        <v>283</v>
      </c>
    </row>
    <row r="6" spans="1:14">
      <c r="D6" s="425" t="s">
        <v>391</v>
      </c>
      <c r="E6" s="425" t="s">
        <v>392</v>
      </c>
      <c r="F6" s="90"/>
      <c r="G6" s="425" t="s">
        <v>393</v>
      </c>
      <c r="H6" s="425" t="s">
        <v>394</v>
      </c>
      <c r="I6" s="141"/>
      <c r="J6" s="100" t="s">
        <v>395</v>
      </c>
      <c r="K6" s="418" t="s">
        <v>396</v>
      </c>
      <c r="L6" s="100" t="s">
        <v>397</v>
      </c>
      <c r="M6" s="140"/>
      <c r="N6" s="100" t="s">
        <v>398</v>
      </c>
    </row>
    <row r="7" spans="1:14">
      <c r="D7" s="94"/>
      <c r="E7" s="94"/>
      <c r="F7" s="94"/>
      <c r="G7" s="94"/>
      <c r="H7" s="94"/>
      <c r="J7" s="94"/>
      <c r="K7" s="94"/>
      <c r="L7" s="94"/>
      <c r="N7" s="94"/>
    </row>
    <row r="8" spans="1:14">
      <c r="C8" s="268" t="s">
        <v>122</v>
      </c>
      <c r="D8" s="263"/>
      <c r="E8" s="263"/>
      <c r="F8" s="263"/>
      <c r="G8" s="263"/>
      <c r="H8" s="263"/>
      <c r="J8" s="263"/>
      <c r="K8" s="263"/>
      <c r="L8" s="263"/>
      <c r="M8" s="272"/>
      <c r="N8" s="263"/>
    </row>
    <row r="9" spans="1:14">
      <c r="C9" s="268" t="s">
        <v>123</v>
      </c>
      <c r="D9" s="263"/>
      <c r="E9" s="263"/>
      <c r="F9" s="263"/>
      <c r="G9" s="263"/>
      <c r="H9" s="263"/>
      <c r="J9" s="263"/>
      <c r="K9" s="263"/>
      <c r="L9" s="263"/>
      <c r="N9" s="263"/>
    </row>
    <row r="10" spans="1:14">
      <c r="C10" s="268" t="s">
        <v>124</v>
      </c>
      <c r="D10" s="263"/>
      <c r="E10" s="263"/>
      <c r="F10" s="263"/>
      <c r="G10" s="263"/>
      <c r="H10" s="263"/>
      <c r="J10" s="263"/>
      <c r="K10" s="263"/>
      <c r="L10" s="263"/>
      <c r="N10" s="263"/>
    </row>
    <row r="11" spans="1:14">
      <c r="C11" s="268" t="s">
        <v>26</v>
      </c>
      <c r="D11" s="263"/>
      <c r="E11" s="263"/>
      <c r="F11" s="263"/>
      <c r="G11" s="263"/>
      <c r="H11" s="263"/>
      <c r="J11" s="263"/>
      <c r="K11" s="263"/>
      <c r="L11" s="263"/>
      <c r="N11" s="263"/>
    </row>
    <row r="12" spans="1:14" ht="14.4" thickBot="1">
      <c r="D12" s="267"/>
      <c r="E12" s="267"/>
      <c r="F12" s="263"/>
      <c r="G12" s="267"/>
      <c r="H12" s="267"/>
      <c r="J12" s="267"/>
      <c r="K12" s="267"/>
      <c r="L12" s="267"/>
      <c r="N12" s="267"/>
    </row>
    <row r="13" spans="1:14" ht="14.4" thickTop="1">
      <c r="D13" s="272"/>
      <c r="E13" s="272"/>
      <c r="G13" s="272"/>
      <c r="H13" s="272"/>
      <c r="J13" s="272"/>
      <c r="K13" s="272"/>
      <c r="L13" s="272"/>
    </row>
    <row r="17" spans="3:14">
      <c r="C17" s="186" t="s">
        <v>222</v>
      </c>
      <c r="D17" s="94"/>
      <c r="E17" s="94"/>
      <c r="F17" s="176"/>
      <c r="G17" s="92"/>
      <c r="H17" s="92"/>
    </row>
    <row r="18" spans="3:14" ht="19.5" customHeight="1">
      <c r="C18" s="273"/>
      <c r="D18" s="974" t="s">
        <v>149</v>
      </c>
      <c r="E18" s="974"/>
      <c r="G18" s="974" t="s">
        <v>150</v>
      </c>
      <c r="H18" s="974"/>
    </row>
    <row r="19" spans="3:14" ht="18.75" customHeight="1">
      <c r="C19" s="415" t="s">
        <v>93</v>
      </c>
      <c r="D19" s="270" t="s">
        <v>282</v>
      </c>
      <c r="E19" s="270" t="s">
        <v>283</v>
      </c>
      <c r="F19" s="271"/>
      <c r="G19" s="270" t="s">
        <v>282</v>
      </c>
      <c r="H19" s="270" t="s">
        <v>283</v>
      </c>
    </row>
    <row r="20" spans="3:14">
      <c r="C20" s="92"/>
      <c r="D20" s="176"/>
      <c r="E20" s="176"/>
      <c r="G20" s="193"/>
      <c r="H20" s="193"/>
    </row>
    <row r="21" spans="3:14">
      <c r="C21" s="188" t="s">
        <v>137</v>
      </c>
      <c r="D21" s="274"/>
      <c r="E21" s="274"/>
      <c r="G21" s="274"/>
      <c r="H21" s="274"/>
      <c r="J21" s="275"/>
      <c r="K21" s="275"/>
      <c r="M21" s="275"/>
      <c r="N21" s="275"/>
    </row>
    <row r="22" spans="3:14">
      <c r="C22" s="188" t="s">
        <v>138</v>
      </c>
      <c r="D22" s="274"/>
      <c r="E22" s="274"/>
      <c r="G22" s="274"/>
      <c r="H22" s="274"/>
      <c r="J22" s="275"/>
      <c r="K22" s="275"/>
      <c r="M22" s="275"/>
      <c r="N22" s="275"/>
    </row>
    <row r="23" spans="3:14">
      <c r="C23" s="188" t="s">
        <v>139</v>
      </c>
      <c r="D23" s="274"/>
      <c r="E23" s="274"/>
      <c r="G23" s="274"/>
      <c r="H23" s="274"/>
      <c r="J23" s="275"/>
      <c r="K23" s="275"/>
      <c r="M23" s="275"/>
      <c r="N23" s="275"/>
    </row>
    <row r="24" spans="3:14">
      <c r="C24" s="188" t="s">
        <v>140</v>
      </c>
      <c r="D24" s="274"/>
      <c r="E24" s="274"/>
      <c r="G24" s="274"/>
      <c r="H24" s="274"/>
      <c r="J24" s="275"/>
      <c r="K24" s="275"/>
      <c r="M24" s="275"/>
      <c r="N24" s="275"/>
    </row>
    <row r="25" spans="3:14">
      <c r="C25" s="188" t="s">
        <v>141</v>
      </c>
      <c r="D25" s="274"/>
      <c r="E25" s="274"/>
      <c r="G25" s="274"/>
      <c r="H25" s="274"/>
      <c r="J25" s="275"/>
      <c r="K25" s="275"/>
      <c r="M25" s="275"/>
      <c r="N25" s="275"/>
    </row>
    <row r="26" spans="3:14">
      <c r="C26" s="188" t="s">
        <v>142</v>
      </c>
      <c r="D26" s="274"/>
      <c r="E26" s="274"/>
      <c r="G26" s="274"/>
      <c r="H26" s="274"/>
      <c r="J26" s="275"/>
      <c r="K26" s="275"/>
      <c r="M26" s="275"/>
      <c r="N26" s="275"/>
    </row>
    <row r="27" spans="3:14">
      <c r="C27" s="188" t="s">
        <v>143</v>
      </c>
      <c r="D27" s="274"/>
      <c r="E27" s="274"/>
      <c r="G27" s="274"/>
      <c r="H27" s="274"/>
      <c r="J27" s="275"/>
      <c r="K27" s="275"/>
      <c r="M27" s="275"/>
      <c r="N27" s="275"/>
    </row>
    <row r="28" spans="3:14">
      <c r="C28" s="188" t="s">
        <v>144</v>
      </c>
      <c r="D28" s="274"/>
      <c r="E28" s="274"/>
      <c r="G28" s="274"/>
      <c r="H28" s="274"/>
      <c r="J28" s="275"/>
      <c r="K28" s="275"/>
      <c r="M28" s="275"/>
      <c r="N28" s="275"/>
    </row>
    <row r="29" spans="3:14">
      <c r="C29" s="188" t="s">
        <v>145</v>
      </c>
      <c r="D29" s="274"/>
      <c r="E29" s="274"/>
      <c r="G29" s="274"/>
      <c r="H29" s="274"/>
      <c r="J29" s="275"/>
      <c r="K29" s="275"/>
      <c r="M29" s="275"/>
      <c r="N29" s="275"/>
    </row>
    <row r="30" spans="3:14">
      <c r="C30" s="188" t="s">
        <v>146</v>
      </c>
      <c r="D30" s="274"/>
      <c r="E30" s="274"/>
      <c r="G30" s="274"/>
      <c r="H30" s="274"/>
      <c r="J30" s="275"/>
      <c r="K30" s="275"/>
      <c r="M30" s="275"/>
      <c r="N30" s="275"/>
    </row>
    <row r="31" spans="3:14">
      <c r="C31" s="188" t="s">
        <v>147</v>
      </c>
      <c r="D31" s="274"/>
      <c r="E31" s="274"/>
      <c r="G31" s="274"/>
      <c r="H31" s="274"/>
      <c r="J31" s="275"/>
      <c r="K31" s="275"/>
      <c r="M31" s="275"/>
      <c r="N31" s="275"/>
    </row>
    <row r="32" spans="3:14">
      <c r="C32" s="188" t="s">
        <v>148</v>
      </c>
      <c r="D32" s="274"/>
      <c r="E32" s="274"/>
      <c r="G32" s="274"/>
      <c r="H32" s="274"/>
      <c r="J32" s="275"/>
      <c r="K32" s="275"/>
      <c r="M32" s="275"/>
      <c r="N32" s="275"/>
    </row>
    <row r="33" spans="3:14">
      <c r="C33" s="276" t="s">
        <v>151</v>
      </c>
      <c r="D33" s="277"/>
      <c r="E33" s="277"/>
      <c r="G33" s="277"/>
      <c r="H33" s="277"/>
      <c r="J33" s="275"/>
      <c r="K33" s="275"/>
      <c r="M33" s="275"/>
      <c r="N33" s="275"/>
    </row>
    <row r="34" spans="3:14" ht="14.4" thickBot="1">
      <c r="C34" s="276" t="s">
        <v>152</v>
      </c>
      <c r="D34" s="278"/>
      <c r="E34" s="278"/>
      <c r="G34" s="278"/>
      <c r="H34" s="278"/>
      <c r="J34" s="275"/>
      <c r="K34" s="275"/>
      <c r="M34" s="275"/>
      <c r="N34" s="275"/>
    </row>
    <row r="35" spans="3:14" ht="14.4" thickTop="1">
      <c r="C35" s="92"/>
      <c r="D35" s="94"/>
      <c r="E35" s="94"/>
      <c r="F35" s="176"/>
      <c r="G35" s="92"/>
      <c r="H35" s="92"/>
    </row>
    <row r="36" spans="3:14">
      <c r="D36" s="279"/>
      <c r="E36" s="279"/>
      <c r="G36" s="279"/>
      <c r="H36" s="279"/>
    </row>
    <row r="37" spans="3:14">
      <c r="C37" s="279"/>
      <c r="D37" s="279"/>
      <c r="E37" s="279"/>
      <c r="F37" s="279"/>
      <c r="G37" s="279"/>
      <c r="H37" s="279"/>
    </row>
    <row r="44" spans="3:14" ht="9.75" customHeight="1"/>
  </sheetData>
  <mergeCells count="6">
    <mergeCell ref="C2:F2"/>
    <mergeCell ref="J5:L5"/>
    <mergeCell ref="D4:E4"/>
    <mergeCell ref="D18:E18"/>
    <mergeCell ref="G4:H4"/>
    <mergeCell ref="G18:H18"/>
  </mergeCells>
  <hyperlinks>
    <hyperlink ref="A1" location="Índice!A1" display="Índice!A1" xr:uid="{00000000-0004-0000-1400-000000000000}"/>
  </hyperlinks>
  <pageMargins left="0.70866141732283472" right="0.70866141732283472" top="0.74803149606299213" bottom="0.74803149606299213" header="0.31496062992125984" footer="0.31496062992125984"/>
  <pageSetup paperSize="9" scale="49" orientation="portrait" r:id="rId1"/>
  <headerFooter>
    <oddFooter>&amp;L29/04/2015&amp;R&amp;F</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55"/>
  <sheetViews>
    <sheetView showGridLines="0" topLeftCell="A29" zoomScale="130" zoomScaleNormal="130" workbookViewId="0">
      <selection activeCell="C43" sqref="C43"/>
    </sheetView>
  </sheetViews>
  <sheetFormatPr defaultColWidth="9.33203125" defaultRowHeight="13.8"/>
  <cols>
    <col min="1" max="1" width="9.5546875" style="174" bestFit="1" customWidth="1"/>
    <col min="2" max="2" width="2.5546875" style="92" customWidth="1"/>
    <col min="3" max="3" width="51.33203125" style="92" customWidth="1"/>
    <col min="4" max="4" width="11.33203125" style="94" customWidth="1"/>
    <col min="5" max="6" width="16" style="176" customWidth="1"/>
    <col min="7" max="7" width="1.33203125" style="94" customWidth="1"/>
    <col min="8" max="9" width="16" style="98" customWidth="1"/>
    <col min="10" max="10" width="1.6640625" style="92" customWidth="1"/>
    <col min="11" max="13" width="17.33203125" style="92" customWidth="1"/>
    <col min="14" max="14" width="2.44140625" style="92" customWidth="1"/>
    <col min="15" max="15" width="17" style="92" customWidth="1"/>
    <col min="16" max="16384" width="9.33203125" style="92"/>
  </cols>
  <sheetData>
    <row r="1" spans="1:15">
      <c r="A1" s="171">
        <f>'N2-20-REN - Pessoal'!A1+1</f>
        <v>21</v>
      </c>
      <c r="B1" s="172"/>
      <c r="C1" s="172"/>
    </row>
    <row r="2" spans="1:15" ht="15.6">
      <c r="A2" s="172"/>
      <c r="B2" s="172"/>
      <c r="C2" s="957" t="str">
        <f>Índice!E30</f>
        <v>Quadro N2-21-REN - Outros gastos e rendimentos e outros rendimentos e ganhos</v>
      </c>
      <c r="D2" s="957"/>
      <c r="E2" s="957"/>
      <c r="F2" s="957"/>
    </row>
    <row r="4" spans="1:15">
      <c r="C4" s="283"/>
      <c r="D4" s="284"/>
      <c r="E4" s="283"/>
      <c r="F4" s="283"/>
    </row>
    <row r="5" spans="1:15">
      <c r="C5" s="207"/>
      <c r="D5" s="285"/>
    </row>
    <row r="6" spans="1:15">
      <c r="C6" s="186"/>
      <c r="G6" s="191"/>
    </row>
    <row r="7" spans="1:15">
      <c r="C7" s="175"/>
      <c r="G7" s="191"/>
    </row>
    <row r="8" spans="1:15">
      <c r="C8" s="177"/>
      <c r="G8" s="191"/>
      <c r="O8" s="97" t="s">
        <v>280</v>
      </c>
    </row>
    <row r="9" spans="1:15" ht="41.25" customHeight="1">
      <c r="C9" s="981" t="s">
        <v>93</v>
      </c>
      <c r="E9" s="978" t="s">
        <v>1</v>
      </c>
      <c r="F9" s="978"/>
      <c r="G9" s="212"/>
      <c r="H9" s="979" t="s">
        <v>2</v>
      </c>
      <c r="I9" s="979"/>
      <c r="K9" s="306" t="s">
        <v>299</v>
      </c>
      <c r="L9" s="306" t="s">
        <v>300</v>
      </c>
      <c r="M9" s="306" t="s">
        <v>301</v>
      </c>
      <c r="O9" s="306" t="s">
        <v>299</v>
      </c>
    </row>
    <row r="10" spans="1:15" s="182" customFormat="1">
      <c r="A10" s="181"/>
      <c r="C10" s="981"/>
      <c r="D10" s="477"/>
      <c r="E10" s="280" t="s">
        <v>282</v>
      </c>
      <c r="F10" s="280" t="s">
        <v>283</v>
      </c>
      <c r="G10" s="191"/>
      <c r="H10" s="280" t="s">
        <v>282</v>
      </c>
      <c r="I10" s="280" t="s">
        <v>283</v>
      </c>
      <c r="K10" s="938" t="s">
        <v>282</v>
      </c>
      <c r="L10" s="938"/>
      <c r="M10" s="938"/>
      <c r="N10" s="92"/>
      <c r="O10" s="303" t="s">
        <v>283</v>
      </c>
    </row>
    <row r="11" spans="1:15" s="182" customFormat="1">
      <c r="A11" s="181"/>
      <c r="C11" s="953"/>
      <c r="D11" s="477"/>
      <c r="E11" s="425" t="s">
        <v>391</v>
      </c>
      <c r="F11" s="425" t="s">
        <v>392</v>
      </c>
      <c r="G11" s="90"/>
      <c r="H11" s="425" t="s">
        <v>393</v>
      </c>
      <c r="I11" s="425" t="s">
        <v>394</v>
      </c>
      <c r="J11" s="141"/>
      <c r="K11" s="100" t="s">
        <v>395</v>
      </c>
      <c r="L11" s="418" t="s">
        <v>396</v>
      </c>
      <c r="M11" s="100" t="s">
        <v>397</v>
      </c>
      <c r="N11" s="140"/>
      <c r="O11" s="100" t="s">
        <v>398</v>
      </c>
    </row>
    <row r="12" spans="1:15" ht="5.25" customHeight="1">
      <c r="D12" s="183"/>
      <c r="G12" s="191"/>
      <c r="H12" s="193"/>
      <c r="I12" s="193"/>
      <c r="K12" s="193"/>
      <c r="L12" s="193"/>
      <c r="M12" s="193"/>
      <c r="O12" s="193"/>
    </row>
    <row r="13" spans="1:15">
      <c r="C13" s="186" t="s">
        <v>44</v>
      </c>
      <c r="D13" s="183"/>
      <c r="G13" s="191"/>
      <c r="H13" s="176"/>
      <c r="I13" s="176"/>
      <c r="K13" s="176"/>
      <c r="L13" s="176"/>
      <c r="M13" s="176"/>
      <c r="O13" s="176"/>
    </row>
    <row r="14" spans="1:15">
      <c r="C14" s="188" t="s">
        <v>125</v>
      </c>
      <c r="E14" s="184"/>
      <c r="F14" s="184"/>
      <c r="G14" s="191"/>
      <c r="H14" s="184"/>
      <c r="I14" s="184"/>
      <c r="K14" s="184"/>
      <c r="L14" s="184"/>
      <c r="M14" s="184"/>
      <c r="O14" s="184"/>
    </row>
    <row r="15" spans="1:15">
      <c r="C15" s="188" t="s">
        <v>126</v>
      </c>
      <c r="E15" s="184"/>
      <c r="F15" s="184"/>
      <c r="G15" s="191"/>
      <c r="H15" s="184"/>
      <c r="I15" s="184"/>
      <c r="K15" s="184"/>
      <c r="L15" s="184"/>
      <c r="M15" s="184"/>
      <c r="O15" s="184"/>
    </row>
    <row r="16" spans="1:15">
      <c r="C16" s="188" t="s">
        <v>129</v>
      </c>
      <c r="E16" s="184"/>
      <c r="F16" s="184"/>
      <c r="G16" s="191"/>
      <c r="H16" s="184"/>
      <c r="I16" s="184"/>
      <c r="K16" s="184"/>
      <c r="L16" s="184"/>
      <c r="M16" s="184"/>
      <c r="O16" s="184"/>
    </row>
    <row r="17" spans="1:15">
      <c r="A17" s="503"/>
      <c r="C17" s="597" t="s">
        <v>660</v>
      </c>
      <c r="E17" s="184"/>
      <c r="F17" s="184"/>
      <c r="G17" s="191"/>
      <c r="H17" s="184"/>
      <c r="I17" s="184"/>
      <c r="K17" s="184"/>
      <c r="L17" s="184"/>
      <c r="M17" s="184"/>
      <c r="O17" s="184"/>
    </row>
    <row r="18" spans="1:15">
      <c r="C18" s="597" t="s">
        <v>661</v>
      </c>
      <c r="E18" s="184"/>
      <c r="F18" s="184"/>
      <c r="G18" s="191"/>
      <c r="H18" s="184"/>
      <c r="I18" s="184"/>
      <c r="K18" s="184"/>
      <c r="L18" s="184"/>
      <c r="M18" s="184"/>
      <c r="O18" s="184"/>
    </row>
    <row r="19" spans="1:15">
      <c r="C19" s="597" t="s">
        <v>662</v>
      </c>
      <c r="E19" s="184"/>
      <c r="F19" s="184"/>
      <c r="G19" s="191"/>
      <c r="H19" s="184"/>
      <c r="I19" s="184"/>
      <c r="K19" s="184"/>
      <c r="L19" s="184"/>
      <c r="M19" s="184"/>
      <c r="O19" s="184"/>
    </row>
    <row r="20" spans="1:15">
      <c r="C20" s="597" t="s">
        <v>663</v>
      </c>
      <c r="E20" s="184"/>
      <c r="F20" s="184"/>
      <c r="G20" s="191"/>
      <c r="H20" s="184"/>
      <c r="I20" s="184"/>
      <c r="K20" s="184"/>
      <c r="L20" s="184"/>
      <c r="M20" s="184"/>
      <c r="O20" s="184"/>
    </row>
    <row r="21" spans="1:15">
      <c r="C21" s="597" t="s">
        <v>664</v>
      </c>
      <c r="E21" s="184"/>
      <c r="F21" s="184"/>
      <c r="G21" s="191"/>
      <c r="H21" s="184"/>
      <c r="I21" s="184"/>
      <c r="K21" s="184"/>
      <c r="L21" s="184"/>
      <c r="M21" s="184"/>
      <c r="O21" s="184"/>
    </row>
    <row r="22" spans="1:15">
      <c r="C22" s="597" t="s">
        <v>668</v>
      </c>
      <c r="E22" s="184"/>
      <c r="F22" s="184"/>
      <c r="G22" s="191"/>
      <c r="H22" s="184"/>
      <c r="I22" s="184"/>
      <c r="K22" s="184"/>
      <c r="L22" s="184"/>
      <c r="M22" s="184"/>
      <c r="O22" s="184"/>
    </row>
    <row r="23" spans="1:15">
      <c r="C23" s="597" t="s">
        <v>669</v>
      </c>
      <c r="E23" s="184"/>
      <c r="F23" s="184"/>
      <c r="G23" s="191"/>
      <c r="H23" s="184"/>
      <c r="I23" s="184"/>
      <c r="K23" s="184"/>
      <c r="L23" s="184"/>
      <c r="M23" s="184"/>
      <c r="O23" s="184"/>
    </row>
    <row r="24" spans="1:15">
      <c r="C24" s="597" t="s">
        <v>589</v>
      </c>
      <c r="E24" s="184"/>
      <c r="F24" s="184"/>
      <c r="G24" s="191"/>
      <c r="H24" s="184"/>
      <c r="I24" s="184"/>
      <c r="K24" s="184"/>
      <c r="L24" s="184"/>
      <c r="M24" s="184"/>
      <c r="O24" s="184"/>
    </row>
    <row r="25" spans="1:15" ht="14.4" thickBot="1">
      <c r="C25" s="598" t="s">
        <v>131</v>
      </c>
      <c r="E25" s="192"/>
      <c r="F25" s="192"/>
      <c r="G25" s="191"/>
      <c r="H25" s="192"/>
      <c r="I25" s="192"/>
      <c r="K25" s="192"/>
      <c r="L25" s="192"/>
      <c r="M25" s="192"/>
      <c r="O25" s="192"/>
    </row>
    <row r="26" spans="1:15" ht="14.4" thickTop="1">
      <c r="C26" s="281"/>
      <c r="E26" s="191"/>
      <c r="F26" s="191"/>
      <c r="G26" s="191"/>
      <c r="H26" s="191"/>
      <c r="I26" s="191"/>
      <c r="J26" s="191"/>
      <c r="K26" s="191"/>
      <c r="L26" s="191"/>
      <c r="M26" s="191"/>
      <c r="O26" s="191"/>
    </row>
    <row r="27" spans="1:15">
      <c r="C27" s="188" t="s">
        <v>130</v>
      </c>
      <c r="E27" s="184"/>
      <c r="F27" s="184"/>
      <c r="G27" s="191"/>
      <c r="H27" s="184"/>
      <c r="I27" s="286"/>
      <c r="K27" s="184"/>
      <c r="L27" s="184"/>
      <c r="M27" s="184"/>
      <c r="O27" s="184"/>
    </row>
    <row r="28" spans="1:15" ht="14.4" thickBot="1">
      <c r="C28" s="186" t="s">
        <v>132</v>
      </c>
      <c r="E28" s="192"/>
      <c r="F28" s="192"/>
      <c r="G28" s="191"/>
      <c r="H28" s="192"/>
      <c r="I28" s="192"/>
      <c r="K28" s="192"/>
      <c r="L28" s="192"/>
      <c r="M28" s="192"/>
      <c r="O28" s="192"/>
    </row>
    <row r="29" spans="1:15" ht="14.4" thickTop="1">
      <c r="C29" s="186"/>
      <c r="E29" s="191"/>
      <c r="F29" s="191"/>
      <c r="H29" s="191"/>
      <c r="I29" s="191"/>
      <c r="K29" s="191"/>
      <c r="L29" s="191"/>
      <c r="M29" s="191"/>
      <c r="O29" s="191"/>
    </row>
    <row r="30" spans="1:15">
      <c r="C30" s="186"/>
      <c r="E30" s="92"/>
      <c r="F30" s="92"/>
      <c r="G30" s="92"/>
      <c r="H30" s="92"/>
      <c r="I30" s="92"/>
      <c r="L30" s="184"/>
    </row>
    <row r="31" spans="1:15">
      <c r="C31" s="186"/>
      <c r="E31" s="191"/>
      <c r="F31" s="191"/>
      <c r="H31" s="191"/>
      <c r="I31" s="191"/>
      <c r="L31" s="184"/>
    </row>
    <row r="32" spans="1:15">
      <c r="E32" s="184"/>
      <c r="F32" s="184"/>
      <c r="H32" s="185"/>
      <c r="I32" s="185"/>
      <c r="L32" s="184"/>
    </row>
    <row r="33" spans="1:15">
      <c r="L33" s="184"/>
      <c r="O33" s="426" t="s">
        <v>280</v>
      </c>
    </row>
    <row r="34" spans="1:15" ht="33" customHeight="1">
      <c r="C34" s="981" t="s">
        <v>93</v>
      </c>
      <c r="D34" s="980"/>
      <c r="E34" s="979" t="s">
        <v>1</v>
      </c>
      <c r="F34" s="979"/>
      <c r="G34" s="309"/>
      <c r="H34" s="979" t="s">
        <v>2</v>
      </c>
      <c r="I34" s="979"/>
      <c r="J34" s="310"/>
      <c r="K34" s="306" t="s">
        <v>299</v>
      </c>
      <c r="L34" s="306" t="s">
        <v>300</v>
      </c>
      <c r="M34" s="306" t="s">
        <v>301</v>
      </c>
      <c r="O34" s="306" t="s">
        <v>299</v>
      </c>
    </row>
    <row r="35" spans="1:15">
      <c r="C35" s="981"/>
      <c r="D35" s="980"/>
      <c r="E35" s="280" t="s">
        <v>282</v>
      </c>
      <c r="F35" s="280" t="s">
        <v>283</v>
      </c>
      <c r="G35" s="191"/>
      <c r="H35" s="280" t="s">
        <v>282</v>
      </c>
      <c r="I35" s="280" t="s">
        <v>283</v>
      </c>
      <c r="K35" s="938" t="s">
        <v>282</v>
      </c>
      <c r="L35" s="938"/>
      <c r="M35" s="938"/>
      <c r="O35" s="303" t="s">
        <v>283</v>
      </c>
    </row>
    <row r="36" spans="1:15">
      <c r="C36" s="953"/>
      <c r="D36" s="476"/>
      <c r="E36" s="425" t="s">
        <v>391</v>
      </c>
      <c r="F36" s="425" t="s">
        <v>392</v>
      </c>
      <c r="G36" s="90"/>
      <c r="H36" s="425" t="s">
        <v>393</v>
      </c>
      <c r="I36" s="425" t="s">
        <v>394</v>
      </c>
      <c r="J36" s="141"/>
      <c r="K36" s="100" t="s">
        <v>395</v>
      </c>
      <c r="L36" s="418" t="s">
        <v>396</v>
      </c>
      <c r="M36" s="100" t="s">
        <v>397</v>
      </c>
      <c r="N36" s="140"/>
      <c r="O36" s="100" t="s">
        <v>398</v>
      </c>
    </row>
    <row r="37" spans="1:15">
      <c r="C37" s="283" t="s">
        <v>43</v>
      </c>
      <c r="H37" s="176"/>
      <c r="I37" s="176"/>
      <c r="L37" s="184"/>
    </row>
    <row r="38" spans="1:15">
      <c r="D38" s="261"/>
      <c r="E38" s="287"/>
      <c r="F38" s="184"/>
      <c r="H38" s="287"/>
      <c r="I38" s="184"/>
      <c r="L38" s="184"/>
    </row>
    <row r="39" spans="1:15">
      <c r="C39" s="188" t="s">
        <v>509</v>
      </c>
      <c r="D39" s="261"/>
      <c r="E39" s="287"/>
      <c r="F39" s="184"/>
      <c r="H39" s="287"/>
      <c r="I39" s="184"/>
      <c r="L39" s="184"/>
    </row>
    <row r="40" spans="1:15">
      <c r="C40" s="188" t="s">
        <v>724</v>
      </c>
      <c r="D40" s="261"/>
      <c r="E40" s="287"/>
      <c r="F40" s="184"/>
      <c r="H40" s="287"/>
      <c r="I40" s="184"/>
      <c r="L40" s="184"/>
    </row>
    <row r="41" spans="1:15">
      <c r="C41" s="188" t="s">
        <v>414</v>
      </c>
      <c r="D41" s="261"/>
      <c r="E41" s="287"/>
      <c r="F41" s="184"/>
      <c r="H41" s="287"/>
      <c r="I41" s="184"/>
      <c r="L41" s="184"/>
    </row>
    <row r="42" spans="1:15">
      <c r="C42" s="188" t="s">
        <v>214</v>
      </c>
      <c r="D42" s="261"/>
      <c r="E42" s="287"/>
      <c r="F42" s="184"/>
      <c r="H42" s="287"/>
      <c r="I42" s="184"/>
      <c r="L42" s="184"/>
    </row>
    <row r="43" spans="1:15">
      <c r="C43" s="188" t="s">
        <v>133</v>
      </c>
      <c r="D43" s="261"/>
      <c r="E43" s="287"/>
      <c r="F43" s="184"/>
      <c r="H43" s="287"/>
      <c r="I43" s="184"/>
      <c r="L43" s="184"/>
    </row>
    <row r="44" spans="1:15">
      <c r="A44" s="503"/>
      <c r="C44" s="597" t="s">
        <v>667</v>
      </c>
      <c r="D44" s="261"/>
      <c r="E44" s="287"/>
      <c r="F44" s="184"/>
      <c r="H44" s="287"/>
      <c r="I44" s="184"/>
      <c r="L44" s="184"/>
    </row>
    <row r="45" spans="1:15">
      <c r="A45" s="503"/>
      <c r="C45" s="597" t="s">
        <v>662</v>
      </c>
      <c r="D45" s="261"/>
      <c r="E45" s="287"/>
      <c r="F45" s="184"/>
      <c r="H45" s="287"/>
      <c r="I45" s="184"/>
      <c r="L45" s="184"/>
    </row>
    <row r="46" spans="1:15">
      <c r="A46" s="503"/>
      <c r="C46" s="597" t="s">
        <v>665</v>
      </c>
      <c r="D46" s="261"/>
      <c r="E46" s="287"/>
      <c r="F46" s="184"/>
      <c r="H46" s="287"/>
      <c r="I46" s="184"/>
      <c r="L46" s="184"/>
    </row>
    <row r="47" spans="1:15">
      <c r="C47" s="597" t="s">
        <v>666</v>
      </c>
      <c r="D47" s="261"/>
      <c r="E47" s="287"/>
      <c r="F47" s="184"/>
      <c r="H47" s="287"/>
      <c r="I47" s="184"/>
      <c r="L47" s="184"/>
    </row>
    <row r="48" spans="1:15" ht="14.4" thickBot="1">
      <c r="C48" s="288" t="s">
        <v>136</v>
      </c>
      <c r="E48" s="192"/>
      <c r="F48" s="192"/>
      <c r="H48" s="192"/>
      <c r="I48" s="192"/>
      <c r="K48" s="192"/>
      <c r="L48" s="192"/>
      <c r="M48" s="192"/>
      <c r="O48" s="192"/>
    </row>
    <row r="49" spans="3:15" ht="9.75" customHeight="1" thickTop="1">
      <c r="C49" s="122"/>
      <c r="H49" s="176"/>
      <c r="I49" s="176"/>
      <c r="L49" s="184"/>
    </row>
    <row r="50" spans="3:15">
      <c r="C50" s="122"/>
      <c r="D50" s="92"/>
      <c r="E50" s="92"/>
      <c r="F50" s="92"/>
      <c r="G50" s="92"/>
      <c r="H50" s="92"/>
      <c r="I50" s="92"/>
      <c r="L50" s="184"/>
    </row>
    <row r="51" spans="3:15">
      <c r="C51" s="188" t="s">
        <v>134</v>
      </c>
      <c r="E51" s="184"/>
      <c r="F51" s="184"/>
      <c r="H51" s="184"/>
      <c r="I51" s="184"/>
      <c r="K51" s="184"/>
      <c r="L51" s="184"/>
      <c r="M51" s="184"/>
      <c r="O51" s="184"/>
    </row>
    <row r="52" spans="3:15">
      <c r="C52" s="188" t="s">
        <v>135</v>
      </c>
      <c r="E52" s="184"/>
      <c r="F52" s="184"/>
      <c r="H52" s="184"/>
      <c r="I52" s="184"/>
      <c r="K52" s="184"/>
      <c r="L52" s="184"/>
      <c r="M52" s="184"/>
      <c r="O52" s="184"/>
    </row>
    <row r="53" spans="3:15" ht="14.4" thickBot="1">
      <c r="C53" s="288" t="s">
        <v>508</v>
      </c>
      <c r="E53" s="192"/>
      <c r="F53" s="192"/>
      <c r="H53" s="192"/>
      <c r="I53" s="192"/>
      <c r="K53" s="192"/>
      <c r="L53" s="192"/>
      <c r="M53" s="192"/>
      <c r="O53" s="192"/>
    </row>
    <row r="54" spans="3:15" ht="14.4" thickTop="1">
      <c r="H54" s="185"/>
      <c r="I54" s="185"/>
      <c r="L54" s="184"/>
    </row>
    <row r="55" spans="3:15">
      <c r="L55" s="184"/>
      <c r="N55" s="184"/>
    </row>
  </sheetData>
  <mergeCells count="10">
    <mergeCell ref="K10:M10"/>
    <mergeCell ref="K35:M35"/>
    <mergeCell ref="C2:F2"/>
    <mergeCell ref="E9:F9"/>
    <mergeCell ref="H9:I9"/>
    <mergeCell ref="E34:F34"/>
    <mergeCell ref="H34:I34"/>
    <mergeCell ref="D34:D35"/>
    <mergeCell ref="C9:C11"/>
    <mergeCell ref="C34:C36"/>
  </mergeCells>
  <hyperlinks>
    <hyperlink ref="A1" location="Índice!A1" display="Índice!A1" xr:uid="{00000000-0004-0000-1500-000000000000}"/>
  </hyperlinks>
  <pageMargins left="0.70866141732283472" right="0.70866141732283472" top="0.74803149606299213" bottom="0.74803149606299213" header="0.31496062992125984" footer="0.31496062992125984"/>
  <pageSetup paperSize="9" scale="10" orientation="landscape" r:id="rId1"/>
  <headerFooter>
    <oddFooter>&amp;L29/04/2015&amp;R&amp;F</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35"/>
  <sheetViews>
    <sheetView showGridLines="0" zoomScaleNormal="100" workbookViewId="0">
      <selection activeCell="C2" sqref="C2:D2"/>
    </sheetView>
  </sheetViews>
  <sheetFormatPr defaultColWidth="9.33203125" defaultRowHeight="13.8"/>
  <cols>
    <col min="1" max="1" width="9.5546875" style="174" bestFit="1" customWidth="1"/>
    <col min="2" max="2" width="2.5546875" style="92" customWidth="1"/>
    <col min="3" max="3" width="45.6640625" style="292" customWidth="1"/>
    <col min="4" max="4" width="13.6640625" style="292" bestFit="1" customWidth="1"/>
    <col min="5" max="5" width="10.33203125" style="292" bestFit="1" customWidth="1"/>
    <col min="6" max="6" width="3.33203125" style="292" customWidth="1"/>
    <col min="7" max="7" width="13.6640625" style="291" customWidth="1"/>
    <col min="8" max="8" width="1.6640625" style="92" customWidth="1"/>
    <col min="9" max="9" width="11.33203125" style="92" bestFit="1" customWidth="1"/>
    <col min="10" max="16384" width="9.33203125" style="92"/>
  </cols>
  <sheetData>
    <row r="1" spans="1:9">
      <c r="A1" s="8">
        <f>+'N2-21-REN Outros gastos e rend'!A1+1</f>
        <v>22</v>
      </c>
      <c r="B1" s="9"/>
      <c r="C1" s="9"/>
      <c r="D1" s="9"/>
      <c r="E1" s="9"/>
      <c r="F1" s="9"/>
      <c r="G1" s="289"/>
    </row>
    <row r="2" spans="1:9" ht="15.6">
      <c r="A2" s="9"/>
      <c r="B2" s="9"/>
      <c r="C2" s="957" t="str">
        <f>Índice!E31</f>
        <v>Quadro N2-22-REN - Movimentos da conta PPEC</v>
      </c>
      <c r="D2" s="957"/>
      <c r="E2" s="290"/>
      <c r="F2" s="290"/>
    </row>
    <row r="3" spans="1:9">
      <c r="A3" s="9"/>
      <c r="B3" s="9"/>
      <c r="C3" s="290"/>
      <c r="D3" s="290"/>
      <c r="E3" s="290"/>
      <c r="F3" s="290"/>
    </row>
    <row r="4" spans="1:9">
      <c r="A4" s="9"/>
      <c r="B4" s="9"/>
      <c r="C4" s="290"/>
      <c r="D4" s="290"/>
      <c r="E4" s="290"/>
      <c r="F4" s="290"/>
    </row>
    <row r="5" spans="1:9">
      <c r="C5" s="258" t="s">
        <v>256</v>
      </c>
      <c r="D5" s="258"/>
      <c r="E5" s="258"/>
      <c r="F5" s="258"/>
    </row>
    <row r="6" spans="1:9">
      <c r="C6" s="175" t="s">
        <v>285</v>
      </c>
      <c r="D6" s="175"/>
      <c r="E6" s="175"/>
      <c r="F6" s="175"/>
      <c r="G6" s="176"/>
    </row>
    <row r="7" spans="1:9">
      <c r="C7" s="92"/>
      <c r="D7" s="177"/>
      <c r="E7" s="177"/>
      <c r="F7" s="177"/>
      <c r="G7" s="426" t="s">
        <v>280</v>
      </c>
    </row>
    <row r="8" spans="1:9" s="182" customFormat="1" ht="22.5" customHeight="1">
      <c r="A8" s="181"/>
      <c r="C8" s="434" t="s">
        <v>93</v>
      </c>
      <c r="D8" s="434"/>
      <c r="E8" s="434"/>
      <c r="F8" s="434"/>
      <c r="G8" s="280" t="s">
        <v>282</v>
      </c>
    </row>
    <row r="9" spans="1:9">
      <c r="C9" s="92"/>
      <c r="D9" s="92"/>
      <c r="E9" s="92"/>
      <c r="F9" s="92"/>
      <c r="G9" s="176"/>
      <c r="H9" s="176"/>
    </row>
    <row r="10" spans="1:9">
      <c r="C10" s="435" t="s">
        <v>419</v>
      </c>
      <c r="D10" s="435"/>
      <c r="E10" s="435"/>
      <c r="F10" s="435"/>
      <c r="G10" s="184"/>
      <c r="H10" s="176"/>
      <c r="I10" s="184"/>
    </row>
    <row r="11" spans="1:9">
      <c r="C11" s="282" t="s">
        <v>286</v>
      </c>
      <c r="D11" s="282"/>
      <c r="E11" s="282"/>
      <c r="F11" s="282"/>
      <c r="G11" s="184"/>
      <c r="H11" s="176"/>
    </row>
    <row r="12" spans="1:9">
      <c r="C12" s="184" t="s">
        <v>287</v>
      </c>
      <c r="D12" s="122"/>
      <c r="E12" s="122"/>
      <c r="F12" s="122"/>
      <c r="G12" s="184"/>
      <c r="H12" s="176"/>
    </row>
    <row r="13" spans="1:9">
      <c r="C13" s="184"/>
      <c r="D13" s="122"/>
      <c r="E13" s="122"/>
      <c r="F13" s="122"/>
      <c r="G13" s="184"/>
      <c r="H13" s="176"/>
    </row>
    <row r="14" spans="1:9">
      <c r="C14" s="92" t="s">
        <v>290</v>
      </c>
      <c r="D14" s="92"/>
      <c r="E14" s="92"/>
      <c r="F14" s="92"/>
      <c r="G14" s="184"/>
      <c r="H14" s="176"/>
    </row>
    <row r="15" spans="1:9">
      <c r="C15" s="122"/>
      <c r="D15" s="122"/>
      <c r="E15" s="436"/>
      <c r="F15" s="187"/>
      <c r="G15" s="184"/>
      <c r="H15" s="176"/>
    </row>
    <row r="16" spans="1:9">
      <c r="C16" s="122"/>
      <c r="D16" s="122"/>
      <c r="E16" s="122"/>
      <c r="F16" s="187"/>
      <c r="G16" s="184"/>
      <c r="H16" s="176"/>
    </row>
    <row r="17" spans="3:8">
      <c r="C17" s="122"/>
      <c r="D17" s="122"/>
      <c r="E17" s="122"/>
      <c r="F17" s="187"/>
      <c r="G17" s="184"/>
      <c r="H17" s="176"/>
    </row>
    <row r="18" spans="3:8">
      <c r="C18" s="294"/>
      <c r="D18" s="294"/>
      <c r="E18" s="294"/>
      <c r="F18" s="187"/>
      <c r="G18" s="293"/>
      <c r="H18" s="176"/>
    </row>
    <row r="19" spans="3:8">
      <c r="C19" s="294"/>
      <c r="D19" s="294"/>
      <c r="E19" s="294"/>
      <c r="F19" s="187"/>
      <c r="G19" s="293"/>
      <c r="H19" s="176"/>
    </row>
    <row r="20" spans="3:8">
      <c r="C20" s="294"/>
      <c r="D20" s="294"/>
      <c r="E20" s="294"/>
      <c r="F20" s="187"/>
      <c r="G20" s="293"/>
      <c r="H20" s="176"/>
    </row>
    <row r="21" spans="3:8">
      <c r="C21" s="294"/>
      <c r="D21" s="294"/>
      <c r="E21" s="294"/>
      <c r="F21" s="187"/>
      <c r="G21" s="293"/>
      <c r="H21" s="176"/>
    </row>
    <row r="22" spans="3:8">
      <c r="C22" s="294"/>
      <c r="D22" s="294"/>
      <c r="E22" s="294"/>
      <c r="F22" s="187"/>
      <c r="G22" s="293"/>
      <c r="H22" s="176"/>
    </row>
    <row r="23" spans="3:8">
      <c r="C23" s="294"/>
      <c r="D23" s="294"/>
      <c r="E23" s="294"/>
      <c r="F23" s="187"/>
      <c r="G23" s="293"/>
      <c r="H23" s="176"/>
    </row>
    <row r="24" spans="3:8">
      <c r="C24" s="295"/>
      <c r="D24" s="294"/>
      <c r="E24" s="294"/>
      <c r="F24" s="187"/>
      <c r="G24" s="293"/>
      <c r="H24" s="176"/>
    </row>
    <row r="25" spans="3:8">
      <c r="C25" s="294"/>
      <c r="D25" s="294"/>
      <c r="E25" s="294"/>
      <c r="F25" s="187"/>
      <c r="G25" s="293"/>
      <c r="H25" s="176"/>
    </row>
    <row r="26" spans="3:8">
      <c r="C26" s="294"/>
      <c r="D26" s="294"/>
      <c r="E26" s="294"/>
      <c r="F26" s="187"/>
      <c r="G26" s="293"/>
      <c r="H26" s="176"/>
    </row>
    <row r="27" spans="3:8">
      <c r="C27" s="294"/>
      <c r="D27" s="294"/>
      <c r="E27" s="294"/>
      <c r="F27" s="187"/>
      <c r="G27" s="293"/>
      <c r="H27" s="176"/>
    </row>
    <row r="28" spans="3:8">
      <c r="C28" s="294"/>
      <c r="D28" s="294"/>
      <c r="E28" s="294"/>
      <c r="F28" s="187"/>
      <c r="G28" s="293"/>
      <c r="H28" s="176"/>
    </row>
    <row r="29" spans="3:8">
      <c r="C29" s="294"/>
      <c r="D29" s="294"/>
      <c r="E29" s="294"/>
      <c r="F29" s="294"/>
      <c r="G29" s="187"/>
      <c r="H29" s="176"/>
    </row>
    <row r="30" spans="3:8">
      <c r="C30" s="92"/>
      <c r="D30" s="136"/>
      <c r="E30" s="136" t="s">
        <v>289</v>
      </c>
      <c r="F30" s="136"/>
      <c r="G30" s="296"/>
      <c r="H30" s="176"/>
    </row>
    <row r="31" spans="3:8">
      <c r="C31" s="92"/>
      <c r="G31" s="187"/>
      <c r="H31" s="176"/>
    </row>
    <row r="32" spans="3:8" ht="14.4" thickBot="1">
      <c r="C32" s="92"/>
      <c r="D32" s="136"/>
      <c r="E32" s="136" t="s">
        <v>288</v>
      </c>
      <c r="F32" s="136"/>
      <c r="G32" s="297"/>
      <c r="H32" s="176"/>
    </row>
    <row r="33" spans="7:8" ht="15.75" customHeight="1" thickTop="1">
      <c r="G33" s="187"/>
      <c r="H33" s="176"/>
    </row>
    <row r="35" spans="7:8" ht="9.75" customHeight="1"/>
  </sheetData>
  <mergeCells count="1">
    <mergeCell ref="C2:D2"/>
  </mergeCells>
  <hyperlinks>
    <hyperlink ref="A1" location="Índice!A1" display="Índice!A1" xr:uid="{00000000-0004-0000-1600-000000000000}"/>
  </hyperlinks>
  <pageMargins left="0.70866141732283472" right="0.70866141732283472" top="0.74803149606299213" bottom="0.74803149606299213" header="0.31496062992125984" footer="0.31496062992125984"/>
  <pageSetup paperSize="9" scale="88" orientation="portrait" r:id="rId1"/>
  <headerFooter>
    <oddFooter>&amp;L29/04/2015&amp;R&amp;F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65"/>
  <sheetViews>
    <sheetView showGridLines="0" topLeftCell="B14" zoomScale="70" zoomScaleNormal="70" workbookViewId="0">
      <selection activeCell="B44" sqref="B44"/>
    </sheetView>
  </sheetViews>
  <sheetFormatPr defaultRowHeight="13.2"/>
  <cols>
    <col min="1" max="1" width="4.5546875" style="317" customWidth="1"/>
    <col min="2" max="2" width="94.6640625" style="317" bestFit="1" customWidth="1"/>
    <col min="3" max="3" width="23.5546875" style="317" bestFit="1" customWidth="1"/>
    <col min="4" max="4" width="8.6640625" style="317" customWidth="1"/>
    <col min="5" max="12" width="25" style="317" customWidth="1"/>
    <col min="13" max="13" width="10.6640625" style="317" customWidth="1"/>
    <col min="14" max="14" width="12.33203125" style="317" customWidth="1"/>
    <col min="15" max="256" width="9.33203125" style="317"/>
    <col min="257" max="257" width="4.5546875" style="317" customWidth="1"/>
    <col min="258" max="258" width="69.44140625" style="317" customWidth="1"/>
    <col min="259" max="259" width="18.5546875" style="317" customWidth="1"/>
    <col min="260" max="260" width="6" style="317" customWidth="1"/>
    <col min="261" max="268" width="14.6640625" style="317" customWidth="1"/>
    <col min="269" max="269" width="10.6640625" style="317" customWidth="1"/>
    <col min="270" max="270" width="12.33203125" style="317" customWidth="1"/>
    <col min="271" max="512" width="9.33203125" style="317"/>
    <col min="513" max="513" width="4.5546875" style="317" customWidth="1"/>
    <col min="514" max="514" width="69.44140625" style="317" customWidth="1"/>
    <col min="515" max="515" width="18.5546875" style="317" customWidth="1"/>
    <col min="516" max="516" width="6" style="317" customWidth="1"/>
    <col min="517" max="524" width="14.6640625" style="317" customWidth="1"/>
    <col min="525" max="525" width="10.6640625" style="317" customWidth="1"/>
    <col min="526" max="526" width="12.33203125" style="317" customWidth="1"/>
    <col min="527" max="768" width="9.33203125" style="317"/>
    <col min="769" max="769" width="4.5546875" style="317" customWidth="1"/>
    <col min="770" max="770" width="69.44140625" style="317" customWidth="1"/>
    <col min="771" max="771" width="18.5546875" style="317" customWidth="1"/>
    <col min="772" max="772" width="6" style="317" customWidth="1"/>
    <col min="773" max="780" width="14.6640625" style="317" customWidth="1"/>
    <col min="781" max="781" width="10.6640625" style="317" customWidth="1"/>
    <col min="782" max="782" width="12.33203125" style="317" customWidth="1"/>
    <col min="783" max="1024" width="9.33203125" style="317"/>
    <col min="1025" max="1025" width="4.5546875" style="317" customWidth="1"/>
    <col min="1026" max="1026" width="69.44140625" style="317" customWidth="1"/>
    <col min="1027" max="1027" width="18.5546875" style="317" customWidth="1"/>
    <col min="1028" max="1028" width="6" style="317" customWidth="1"/>
    <col min="1029" max="1036" width="14.6640625" style="317" customWidth="1"/>
    <col min="1037" max="1037" width="10.6640625" style="317" customWidth="1"/>
    <col min="1038" max="1038" width="12.33203125" style="317" customWidth="1"/>
    <col min="1039" max="1280" width="9.33203125" style="317"/>
    <col min="1281" max="1281" width="4.5546875" style="317" customWidth="1"/>
    <col min="1282" max="1282" width="69.44140625" style="317" customWidth="1"/>
    <col min="1283" max="1283" width="18.5546875" style="317" customWidth="1"/>
    <col min="1284" max="1284" width="6" style="317" customWidth="1"/>
    <col min="1285" max="1292" width="14.6640625" style="317" customWidth="1"/>
    <col min="1293" max="1293" width="10.6640625" style="317" customWidth="1"/>
    <col min="1294" max="1294" width="12.33203125" style="317" customWidth="1"/>
    <col min="1295" max="1536" width="9.33203125" style="317"/>
    <col min="1537" max="1537" width="4.5546875" style="317" customWidth="1"/>
    <col min="1538" max="1538" width="69.44140625" style="317" customWidth="1"/>
    <col min="1539" max="1539" width="18.5546875" style="317" customWidth="1"/>
    <col min="1540" max="1540" width="6" style="317" customWidth="1"/>
    <col min="1541" max="1548" width="14.6640625" style="317" customWidth="1"/>
    <col min="1549" max="1549" width="10.6640625" style="317" customWidth="1"/>
    <col min="1550" max="1550" width="12.33203125" style="317" customWidth="1"/>
    <col min="1551" max="1792" width="9.33203125" style="317"/>
    <col min="1793" max="1793" width="4.5546875" style="317" customWidth="1"/>
    <col min="1794" max="1794" width="69.44140625" style="317" customWidth="1"/>
    <col min="1795" max="1795" width="18.5546875" style="317" customWidth="1"/>
    <col min="1796" max="1796" width="6" style="317" customWidth="1"/>
    <col min="1797" max="1804" width="14.6640625" style="317" customWidth="1"/>
    <col min="1805" max="1805" width="10.6640625" style="317" customWidth="1"/>
    <col min="1806" max="1806" width="12.33203125" style="317" customWidth="1"/>
    <col min="1807" max="2048" width="9.33203125" style="317"/>
    <col min="2049" max="2049" width="4.5546875" style="317" customWidth="1"/>
    <col min="2050" max="2050" width="69.44140625" style="317" customWidth="1"/>
    <col min="2051" max="2051" width="18.5546875" style="317" customWidth="1"/>
    <col min="2052" max="2052" width="6" style="317" customWidth="1"/>
    <col min="2053" max="2060" width="14.6640625" style="317" customWidth="1"/>
    <col min="2061" max="2061" width="10.6640625" style="317" customWidth="1"/>
    <col min="2062" max="2062" width="12.33203125" style="317" customWidth="1"/>
    <col min="2063" max="2304" width="9.33203125" style="317"/>
    <col min="2305" max="2305" width="4.5546875" style="317" customWidth="1"/>
    <col min="2306" max="2306" width="69.44140625" style="317" customWidth="1"/>
    <col min="2307" max="2307" width="18.5546875" style="317" customWidth="1"/>
    <col min="2308" max="2308" width="6" style="317" customWidth="1"/>
    <col min="2309" max="2316" width="14.6640625" style="317" customWidth="1"/>
    <col min="2317" max="2317" width="10.6640625" style="317" customWidth="1"/>
    <col min="2318" max="2318" width="12.33203125" style="317" customWidth="1"/>
    <col min="2319" max="2560" width="9.33203125" style="317"/>
    <col min="2561" max="2561" width="4.5546875" style="317" customWidth="1"/>
    <col min="2562" max="2562" width="69.44140625" style="317" customWidth="1"/>
    <col min="2563" max="2563" width="18.5546875" style="317" customWidth="1"/>
    <col min="2564" max="2564" width="6" style="317" customWidth="1"/>
    <col min="2565" max="2572" width="14.6640625" style="317" customWidth="1"/>
    <col min="2573" max="2573" width="10.6640625" style="317" customWidth="1"/>
    <col min="2574" max="2574" width="12.33203125" style="317" customWidth="1"/>
    <col min="2575" max="2816" width="9.33203125" style="317"/>
    <col min="2817" max="2817" width="4.5546875" style="317" customWidth="1"/>
    <col min="2818" max="2818" width="69.44140625" style="317" customWidth="1"/>
    <col min="2819" max="2819" width="18.5546875" style="317" customWidth="1"/>
    <col min="2820" max="2820" width="6" style="317" customWidth="1"/>
    <col min="2821" max="2828" width="14.6640625" style="317" customWidth="1"/>
    <col min="2829" max="2829" width="10.6640625" style="317" customWidth="1"/>
    <col min="2830" max="2830" width="12.33203125" style="317" customWidth="1"/>
    <col min="2831" max="3072" width="9.33203125" style="317"/>
    <col min="3073" max="3073" width="4.5546875" style="317" customWidth="1"/>
    <col min="3074" max="3074" width="69.44140625" style="317" customWidth="1"/>
    <col min="3075" max="3075" width="18.5546875" style="317" customWidth="1"/>
    <col min="3076" max="3076" width="6" style="317" customWidth="1"/>
    <col min="3077" max="3084" width="14.6640625" style="317" customWidth="1"/>
    <col min="3085" max="3085" width="10.6640625" style="317" customWidth="1"/>
    <col min="3086" max="3086" width="12.33203125" style="317" customWidth="1"/>
    <col min="3087" max="3328" width="9.33203125" style="317"/>
    <col min="3329" max="3329" width="4.5546875" style="317" customWidth="1"/>
    <col min="3330" max="3330" width="69.44140625" style="317" customWidth="1"/>
    <col min="3331" max="3331" width="18.5546875" style="317" customWidth="1"/>
    <col min="3332" max="3332" width="6" style="317" customWidth="1"/>
    <col min="3333" max="3340" width="14.6640625" style="317" customWidth="1"/>
    <col min="3341" max="3341" width="10.6640625" style="317" customWidth="1"/>
    <col min="3342" max="3342" width="12.33203125" style="317" customWidth="1"/>
    <col min="3343" max="3584" width="9.33203125" style="317"/>
    <col min="3585" max="3585" width="4.5546875" style="317" customWidth="1"/>
    <col min="3586" max="3586" width="69.44140625" style="317" customWidth="1"/>
    <col min="3587" max="3587" width="18.5546875" style="317" customWidth="1"/>
    <col min="3588" max="3588" width="6" style="317" customWidth="1"/>
    <col min="3589" max="3596" width="14.6640625" style="317" customWidth="1"/>
    <col min="3597" max="3597" width="10.6640625" style="317" customWidth="1"/>
    <col min="3598" max="3598" width="12.33203125" style="317" customWidth="1"/>
    <col min="3599" max="3840" width="9.33203125" style="317"/>
    <col min="3841" max="3841" width="4.5546875" style="317" customWidth="1"/>
    <col min="3842" max="3842" width="69.44140625" style="317" customWidth="1"/>
    <col min="3843" max="3843" width="18.5546875" style="317" customWidth="1"/>
    <col min="3844" max="3844" width="6" style="317" customWidth="1"/>
    <col min="3845" max="3852" width="14.6640625" style="317" customWidth="1"/>
    <col min="3853" max="3853" width="10.6640625" style="317" customWidth="1"/>
    <col min="3854" max="3854" width="12.33203125" style="317" customWidth="1"/>
    <col min="3855" max="4096" width="9.33203125" style="317"/>
    <col min="4097" max="4097" width="4.5546875" style="317" customWidth="1"/>
    <col min="4098" max="4098" width="69.44140625" style="317" customWidth="1"/>
    <col min="4099" max="4099" width="18.5546875" style="317" customWidth="1"/>
    <col min="4100" max="4100" width="6" style="317" customWidth="1"/>
    <col min="4101" max="4108" width="14.6640625" style="317" customWidth="1"/>
    <col min="4109" max="4109" width="10.6640625" style="317" customWidth="1"/>
    <col min="4110" max="4110" width="12.33203125" style="317" customWidth="1"/>
    <col min="4111" max="4352" width="9.33203125" style="317"/>
    <col min="4353" max="4353" width="4.5546875" style="317" customWidth="1"/>
    <col min="4354" max="4354" width="69.44140625" style="317" customWidth="1"/>
    <col min="4355" max="4355" width="18.5546875" style="317" customWidth="1"/>
    <col min="4356" max="4356" width="6" style="317" customWidth="1"/>
    <col min="4357" max="4364" width="14.6640625" style="317" customWidth="1"/>
    <col min="4365" max="4365" width="10.6640625" style="317" customWidth="1"/>
    <col min="4366" max="4366" width="12.33203125" style="317" customWidth="1"/>
    <col min="4367" max="4608" width="9.33203125" style="317"/>
    <col min="4609" max="4609" width="4.5546875" style="317" customWidth="1"/>
    <col min="4610" max="4610" width="69.44140625" style="317" customWidth="1"/>
    <col min="4611" max="4611" width="18.5546875" style="317" customWidth="1"/>
    <col min="4612" max="4612" width="6" style="317" customWidth="1"/>
    <col min="4613" max="4620" width="14.6640625" style="317" customWidth="1"/>
    <col min="4621" max="4621" width="10.6640625" style="317" customWidth="1"/>
    <col min="4622" max="4622" width="12.33203125" style="317" customWidth="1"/>
    <col min="4623" max="4864" width="9.33203125" style="317"/>
    <col min="4865" max="4865" width="4.5546875" style="317" customWidth="1"/>
    <col min="4866" max="4866" width="69.44140625" style="317" customWidth="1"/>
    <col min="4867" max="4867" width="18.5546875" style="317" customWidth="1"/>
    <col min="4868" max="4868" width="6" style="317" customWidth="1"/>
    <col min="4869" max="4876" width="14.6640625" style="317" customWidth="1"/>
    <col min="4877" max="4877" width="10.6640625" style="317" customWidth="1"/>
    <col min="4878" max="4878" width="12.33203125" style="317" customWidth="1"/>
    <col min="4879" max="5120" width="9.33203125" style="317"/>
    <col min="5121" max="5121" width="4.5546875" style="317" customWidth="1"/>
    <col min="5122" max="5122" width="69.44140625" style="317" customWidth="1"/>
    <col min="5123" max="5123" width="18.5546875" style="317" customWidth="1"/>
    <col min="5124" max="5124" width="6" style="317" customWidth="1"/>
    <col min="5125" max="5132" width="14.6640625" style="317" customWidth="1"/>
    <col min="5133" max="5133" width="10.6640625" style="317" customWidth="1"/>
    <col min="5134" max="5134" width="12.33203125" style="317" customWidth="1"/>
    <col min="5135" max="5376" width="9.33203125" style="317"/>
    <col min="5377" max="5377" width="4.5546875" style="317" customWidth="1"/>
    <col min="5378" max="5378" width="69.44140625" style="317" customWidth="1"/>
    <col min="5379" max="5379" width="18.5546875" style="317" customWidth="1"/>
    <col min="5380" max="5380" width="6" style="317" customWidth="1"/>
    <col min="5381" max="5388" width="14.6640625" style="317" customWidth="1"/>
    <col min="5389" max="5389" width="10.6640625" style="317" customWidth="1"/>
    <col min="5390" max="5390" width="12.33203125" style="317" customWidth="1"/>
    <col min="5391" max="5632" width="9.33203125" style="317"/>
    <col min="5633" max="5633" width="4.5546875" style="317" customWidth="1"/>
    <col min="5634" max="5634" width="69.44140625" style="317" customWidth="1"/>
    <col min="5635" max="5635" width="18.5546875" style="317" customWidth="1"/>
    <col min="5636" max="5636" width="6" style="317" customWidth="1"/>
    <col min="5637" max="5644" width="14.6640625" style="317" customWidth="1"/>
    <col min="5645" max="5645" width="10.6640625" style="317" customWidth="1"/>
    <col min="5646" max="5646" width="12.33203125" style="317" customWidth="1"/>
    <col min="5647" max="5888" width="9.33203125" style="317"/>
    <col min="5889" max="5889" width="4.5546875" style="317" customWidth="1"/>
    <col min="5890" max="5890" width="69.44140625" style="317" customWidth="1"/>
    <col min="5891" max="5891" width="18.5546875" style="317" customWidth="1"/>
    <col min="5892" max="5892" width="6" style="317" customWidth="1"/>
    <col min="5893" max="5900" width="14.6640625" style="317" customWidth="1"/>
    <col min="5901" max="5901" width="10.6640625" style="317" customWidth="1"/>
    <col min="5902" max="5902" width="12.33203125" style="317" customWidth="1"/>
    <col min="5903" max="6144" width="9.33203125" style="317"/>
    <col min="6145" max="6145" width="4.5546875" style="317" customWidth="1"/>
    <col min="6146" max="6146" width="69.44140625" style="317" customWidth="1"/>
    <col min="6147" max="6147" width="18.5546875" style="317" customWidth="1"/>
    <col min="6148" max="6148" width="6" style="317" customWidth="1"/>
    <col min="6149" max="6156" width="14.6640625" style="317" customWidth="1"/>
    <col min="6157" max="6157" width="10.6640625" style="317" customWidth="1"/>
    <col min="6158" max="6158" width="12.33203125" style="317" customWidth="1"/>
    <col min="6159" max="6400" width="9.33203125" style="317"/>
    <col min="6401" max="6401" width="4.5546875" style="317" customWidth="1"/>
    <col min="6402" max="6402" width="69.44140625" style="317" customWidth="1"/>
    <col min="6403" max="6403" width="18.5546875" style="317" customWidth="1"/>
    <col min="6404" max="6404" width="6" style="317" customWidth="1"/>
    <col min="6405" max="6412" width="14.6640625" style="317" customWidth="1"/>
    <col min="6413" max="6413" width="10.6640625" style="317" customWidth="1"/>
    <col min="6414" max="6414" width="12.33203125" style="317" customWidth="1"/>
    <col min="6415" max="6656" width="9.33203125" style="317"/>
    <col min="6657" max="6657" width="4.5546875" style="317" customWidth="1"/>
    <col min="6658" max="6658" width="69.44140625" style="317" customWidth="1"/>
    <col min="6659" max="6659" width="18.5546875" style="317" customWidth="1"/>
    <col min="6660" max="6660" width="6" style="317" customWidth="1"/>
    <col min="6661" max="6668" width="14.6640625" style="317" customWidth="1"/>
    <col min="6669" max="6669" width="10.6640625" style="317" customWidth="1"/>
    <col min="6670" max="6670" width="12.33203125" style="317" customWidth="1"/>
    <col min="6671" max="6912" width="9.33203125" style="317"/>
    <col min="6913" max="6913" width="4.5546875" style="317" customWidth="1"/>
    <col min="6914" max="6914" width="69.44140625" style="317" customWidth="1"/>
    <col min="6915" max="6915" width="18.5546875" style="317" customWidth="1"/>
    <col min="6916" max="6916" width="6" style="317" customWidth="1"/>
    <col min="6917" max="6924" width="14.6640625" style="317" customWidth="1"/>
    <col min="6925" max="6925" width="10.6640625" style="317" customWidth="1"/>
    <col min="6926" max="6926" width="12.33203125" style="317" customWidth="1"/>
    <col min="6927" max="7168" width="9.33203125" style="317"/>
    <col min="7169" max="7169" width="4.5546875" style="317" customWidth="1"/>
    <col min="7170" max="7170" width="69.44140625" style="317" customWidth="1"/>
    <col min="7171" max="7171" width="18.5546875" style="317" customWidth="1"/>
    <col min="7172" max="7172" width="6" style="317" customWidth="1"/>
    <col min="7173" max="7180" width="14.6640625" style="317" customWidth="1"/>
    <col min="7181" max="7181" width="10.6640625" style="317" customWidth="1"/>
    <col min="7182" max="7182" width="12.33203125" style="317" customWidth="1"/>
    <col min="7183" max="7424" width="9.33203125" style="317"/>
    <col min="7425" max="7425" width="4.5546875" style="317" customWidth="1"/>
    <col min="7426" max="7426" width="69.44140625" style="317" customWidth="1"/>
    <col min="7427" max="7427" width="18.5546875" style="317" customWidth="1"/>
    <col min="7428" max="7428" width="6" style="317" customWidth="1"/>
    <col min="7429" max="7436" width="14.6640625" style="317" customWidth="1"/>
    <col min="7437" max="7437" width="10.6640625" style="317" customWidth="1"/>
    <col min="7438" max="7438" width="12.33203125" style="317" customWidth="1"/>
    <col min="7439" max="7680" width="9.33203125" style="317"/>
    <col min="7681" max="7681" width="4.5546875" style="317" customWidth="1"/>
    <col min="7682" max="7682" width="69.44140625" style="317" customWidth="1"/>
    <col min="7683" max="7683" width="18.5546875" style="317" customWidth="1"/>
    <col min="7684" max="7684" width="6" style="317" customWidth="1"/>
    <col min="7685" max="7692" width="14.6640625" style="317" customWidth="1"/>
    <col min="7693" max="7693" width="10.6640625" style="317" customWidth="1"/>
    <col min="7694" max="7694" width="12.33203125" style="317" customWidth="1"/>
    <col min="7695" max="7936" width="9.33203125" style="317"/>
    <col min="7937" max="7937" width="4.5546875" style="317" customWidth="1"/>
    <col min="7938" max="7938" width="69.44140625" style="317" customWidth="1"/>
    <col min="7939" max="7939" width="18.5546875" style="317" customWidth="1"/>
    <col min="7940" max="7940" width="6" style="317" customWidth="1"/>
    <col min="7941" max="7948" width="14.6640625" style="317" customWidth="1"/>
    <col min="7949" max="7949" width="10.6640625" style="317" customWidth="1"/>
    <col min="7950" max="7950" width="12.33203125" style="317" customWidth="1"/>
    <col min="7951" max="8192" width="9.33203125" style="317"/>
    <col min="8193" max="8193" width="4.5546875" style="317" customWidth="1"/>
    <col min="8194" max="8194" width="69.44140625" style="317" customWidth="1"/>
    <col min="8195" max="8195" width="18.5546875" style="317" customWidth="1"/>
    <col min="8196" max="8196" width="6" style="317" customWidth="1"/>
    <col min="8197" max="8204" width="14.6640625" style="317" customWidth="1"/>
    <col min="8205" max="8205" width="10.6640625" style="317" customWidth="1"/>
    <col min="8206" max="8206" width="12.33203125" style="317" customWidth="1"/>
    <col min="8207" max="8448" width="9.33203125" style="317"/>
    <col min="8449" max="8449" width="4.5546875" style="317" customWidth="1"/>
    <col min="8450" max="8450" width="69.44140625" style="317" customWidth="1"/>
    <col min="8451" max="8451" width="18.5546875" style="317" customWidth="1"/>
    <col min="8452" max="8452" width="6" style="317" customWidth="1"/>
    <col min="8453" max="8460" width="14.6640625" style="317" customWidth="1"/>
    <col min="8461" max="8461" width="10.6640625" style="317" customWidth="1"/>
    <col min="8462" max="8462" width="12.33203125" style="317" customWidth="1"/>
    <col min="8463" max="8704" width="9.33203125" style="317"/>
    <col min="8705" max="8705" width="4.5546875" style="317" customWidth="1"/>
    <col min="8706" max="8706" width="69.44140625" style="317" customWidth="1"/>
    <col min="8707" max="8707" width="18.5546875" style="317" customWidth="1"/>
    <col min="8708" max="8708" width="6" style="317" customWidth="1"/>
    <col min="8709" max="8716" width="14.6640625" style="317" customWidth="1"/>
    <col min="8717" max="8717" width="10.6640625" style="317" customWidth="1"/>
    <col min="8718" max="8718" width="12.33203125" style="317" customWidth="1"/>
    <col min="8719" max="8960" width="9.33203125" style="317"/>
    <col min="8961" max="8961" width="4.5546875" style="317" customWidth="1"/>
    <col min="8962" max="8962" width="69.44140625" style="317" customWidth="1"/>
    <col min="8963" max="8963" width="18.5546875" style="317" customWidth="1"/>
    <col min="8964" max="8964" width="6" style="317" customWidth="1"/>
    <col min="8965" max="8972" width="14.6640625" style="317" customWidth="1"/>
    <col min="8973" max="8973" width="10.6640625" style="317" customWidth="1"/>
    <col min="8974" max="8974" width="12.33203125" style="317" customWidth="1"/>
    <col min="8975" max="9216" width="9.33203125" style="317"/>
    <col min="9217" max="9217" width="4.5546875" style="317" customWidth="1"/>
    <col min="9218" max="9218" width="69.44140625" style="317" customWidth="1"/>
    <col min="9219" max="9219" width="18.5546875" style="317" customWidth="1"/>
    <col min="9220" max="9220" width="6" style="317" customWidth="1"/>
    <col min="9221" max="9228" width="14.6640625" style="317" customWidth="1"/>
    <col min="9229" max="9229" width="10.6640625" style="317" customWidth="1"/>
    <col min="9230" max="9230" width="12.33203125" style="317" customWidth="1"/>
    <col min="9231" max="9472" width="9.33203125" style="317"/>
    <col min="9473" max="9473" width="4.5546875" style="317" customWidth="1"/>
    <col min="9474" max="9474" width="69.44140625" style="317" customWidth="1"/>
    <col min="9475" max="9475" width="18.5546875" style="317" customWidth="1"/>
    <col min="9476" max="9476" width="6" style="317" customWidth="1"/>
    <col min="9477" max="9484" width="14.6640625" style="317" customWidth="1"/>
    <col min="9485" max="9485" width="10.6640625" style="317" customWidth="1"/>
    <col min="9486" max="9486" width="12.33203125" style="317" customWidth="1"/>
    <col min="9487" max="9728" width="9.33203125" style="317"/>
    <col min="9729" max="9729" width="4.5546875" style="317" customWidth="1"/>
    <col min="9730" max="9730" width="69.44140625" style="317" customWidth="1"/>
    <col min="9731" max="9731" width="18.5546875" style="317" customWidth="1"/>
    <col min="9732" max="9732" width="6" style="317" customWidth="1"/>
    <col min="9733" max="9740" width="14.6640625" style="317" customWidth="1"/>
    <col min="9741" max="9741" width="10.6640625" style="317" customWidth="1"/>
    <col min="9742" max="9742" width="12.33203125" style="317" customWidth="1"/>
    <col min="9743" max="9984" width="9.33203125" style="317"/>
    <col min="9985" max="9985" width="4.5546875" style="317" customWidth="1"/>
    <col min="9986" max="9986" width="69.44140625" style="317" customWidth="1"/>
    <col min="9987" max="9987" width="18.5546875" style="317" customWidth="1"/>
    <col min="9988" max="9988" width="6" style="317" customWidth="1"/>
    <col min="9989" max="9996" width="14.6640625" style="317" customWidth="1"/>
    <col min="9997" max="9997" width="10.6640625" style="317" customWidth="1"/>
    <col min="9998" max="9998" width="12.33203125" style="317" customWidth="1"/>
    <col min="9999" max="10240" width="9.33203125" style="317"/>
    <col min="10241" max="10241" width="4.5546875" style="317" customWidth="1"/>
    <col min="10242" max="10242" width="69.44140625" style="317" customWidth="1"/>
    <col min="10243" max="10243" width="18.5546875" style="317" customWidth="1"/>
    <col min="10244" max="10244" width="6" style="317" customWidth="1"/>
    <col min="10245" max="10252" width="14.6640625" style="317" customWidth="1"/>
    <col min="10253" max="10253" width="10.6640625" style="317" customWidth="1"/>
    <col min="10254" max="10254" width="12.33203125" style="317" customWidth="1"/>
    <col min="10255" max="10496" width="9.33203125" style="317"/>
    <col min="10497" max="10497" width="4.5546875" style="317" customWidth="1"/>
    <col min="10498" max="10498" width="69.44140625" style="317" customWidth="1"/>
    <col min="10499" max="10499" width="18.5546875" style="317" customWidth="1"/>
    <col min="10500" max="10500" width="6" style="317" customWidth="1"/>
    <col min="10501" max="10508" width="14.6640625" style="317" customWidth="1"/>
    <col min="10509" max="10509" width="10.6640625" style="317" customWidth="1"/>
    <col min="10510" max="10510" width="12.33203125" style="317" customWidth="1"/>
    <col min="10511" max="10752" width="9.33203125" style="317"/>
    <col min="10753" max="10753" width="4.5546875" style="317" customWidth="1"/>
    <col min="10754" max="10754" width="69.44140625" style="317" customWidth="1"/>
    <col min="10755" max="10755" width="18.5546875" style="317" customWidth="1"/>
    <col min="10756" max="10756" width="6" style="317" customWidth="1"/>
    <col min="10757" max="10764" width="14.6640625" style="317" customWidth="1"/>
    <col min="10765" max="10765" width="10.6640625" style="317" customWidth="1"/>
    <col min="10766" max="10766" width="12.33203125" style="317" customWidth="1"/>
    <col min="10767" max="11008" width="9.33203125" style="317"/>
    <col min="11009" max="11009" width="4.5546875" style="317" customWidth="1"/>
    <col min="11010" max="11010" width="69.44140625" style="317" customWidth="1"/>
    <col min="11011" max="11011" width="18.5546875" style="317" customWidth="1"/>
    <col min="11012" max="11012" width="6" style="317" customWidth="1"/>
    <col min="11013" max="11020" width="14.6640625" style="317" customWidth="1"/>
    <col min="11021" max="11021" width="10.6640625" style="317" customWidth="1"/>
    <col min="11022" max="11022" width="12.33203125" style="317" customWidth="1"/>
    <col min="11023" max="11264" width="9.33203125" style="317"/>
    <col min="11265" max="11265" width="4.5546875" style="317" customWidth="1"/>
    <col min="11266" max="11266" width="69.44140625" style="317" customWidth="1"/>
    <col min="11267" max="11267" width="18.5546875" style="317" customWidth="1"/>
    <col min="11268" max="11268" width="6" style="317" customWidth="1"/>
    <col min="11269" max="11276" width="14.6640625" style="317" customWidth="1"/>
    <col min="11277" max="11277" width="10.6640625" style="317" customWidth="1"/>
    <col min="11278" max="11278" width="12.33203125" style="317" customWidth="1"/>
    <col min="11279" max="11520" width="9.33203125" style="317"/>
    <col min="11521" max="11521" width="4.5546875" style="317" customWidth="1"/>
    <col min="11522" max="11522" width="69.44140625" style="317" customWidth="1"/>
    <col min="11523" max="11523" width="18.5546875" style="317" customWidth="1"/>
    <col min="11524" max="11524" width="6" style="317" customWidth="1"/>
    <col min="11525" max="11532" width="14.6640625" style="317" customWidth="1"/>
    <col min="11533" max="11533" width="10.6640625" style="317" customWidth="1"/>
    <col min="11534" max="11534" width="12.33203125" style="317" customWidth="1"/>
    <col min="11535" max="11776" width="9.33203125" style="317"/>
    <col min="11777" max="11777" width="4.5546875" style="317" customWidth="1"/>
    <col min="11778" max="11778" width="69.44140625" style="317" customWidth="1"/>
    <col min="11779" max="11779" width="18.5546875" style="317" customWidth="1"/>
    <col min="11780" max="11780" width="6" style="317" customWidth="1"/>
    <col min="11781" max="11788" width="14.6640625" style="317" customWidth="1"/>
    <col min="11789" max="11789" width="10.6640625" style="317" customWidth="1"/>
    <col min="11790" max="11790" width="12.33203125" style="317" customWidth="1"/>
    <col min="11791" max="12032" width="9.33203125" style="317"/>
    <col min="12033" max="12033" width="4.5546875" style="317" customWidth="1"/>
    <col min="12034" max="12034" width="69.44140625" style="317" customWidth="1"/>
    <col min="12035" max="12035" width="18.5546875" style="317" customWidth="1"/>
    <col min="12036" max="12036" width="6" style="317" customWidth="1"/>
    <col min="12037" max="12044" width="14.6640625" style="317" customWidth="1"/>
    <col min="12045" max="12045" width="10.6640625" style="317" customWidth="1"/>
    <col min="12046" max="12046" width="12.33203125" style="317" customWidth="1"/>
    <col min="12047" max="12288" width="9.33203125" style="317"/>
    <col min="12289" max="12289" width="4.5546875" style="317" customWidth="1"/>
    <col min="12290" max="12290" width="69.44140625" style="317" customWidth="1"/>
    <col min="12291" max="12291" width="18.5546875" style="317" customWidth="1"/>
    <col min="12292" max="12292" width="6" style="317" customWidth="1"/>
    <col min="12293" max="12300" width="14.6640625" style="317" customWidth="1"/>
    <col min="12301" max="12301" width="10.6640625" style="317" customWidth="1"/>
    <col min="12302" max="12302" width="12.33203125" style="317" customWidth="1"/>
    <col min="12303" max="12544" width="9.33203125" style="317"/>
    <col min="12545" max="12545" width="4.5546875" style="317" customWidth="1"/>
    <col min="12546" max="12546" width="69.44140625" style="317" customWidth="1"/>
    <col min="12547" max="12547" width="18.5546875" style="317" customWidth="1"/>
    <col min="12548" max="12548" width="6" style="317" customWidth="1"/>
    <col min="12549" max="12556" width="14.6640625" style="317" customWidth="1"/>
    <col min="12557" max="12557" width="10.6640625" style="317" customWidth="1"/>
    <col min="12558" max="12558" width="12.33203125" style="317" customWidth="1"/>
    <col min="12559" max="12800" width="9.33203125" style="317"/>
    <col min="12801" max="12801" width="4.5546875" style="317" customWidth="1"/>
    <col min="12802" max="12802" width="69.44140625" style="317" customWidth="1"/>
    <col min="12803" max="12803" width="18.5546875" style="317" customWidth="1"/>
    <col min="12804" max="12804" width="6" style="317" customWidth="1"/>
    <col min="12805" max="12812" width="14.6640625" style="317" customWidth="1"/>
    <col min="12813" max="12813" width="10.6640625" style="317" customWidth="1"/>
    <col min="12814" max="12814" width="12.33203125" style="317" customWidth="1"/>
    <col min="12815" max="13056" width="9.33203125" style="317"/>
    <col min="13057" max="13057" width="4.5546875" style="317" customWidth="1"/>
    <col min="13058" max="13058" width="69.44140625" style="317" customWidth="1"/>
    <col min="13059" max="13059" width="18.5546875" style="317" customWidth="1"/>
    <col min="13060" max="13060" width="6" style="317" customWidth="1"/>
    <col min="13061" max="13068" width="14.6640625" style="317" customWidth="1"/>
    <col min="13069" max="13069" width="10.6640625" style="317" customWidth="1"/>
    <col min="13070" max="13070" width="12.33203125" style="317" customWidth="1"/>
    <col min="13071" max="13312" width="9.33203125" style="317"/>
    <col min="13313" max="13313" width="4.5546875" style="317" customWidth="1"/>
    <col min="13314" max="13314" width="69.44140625" style="317" customWidth="1"/>
    <col min="13315" max="13315" width="18.5546875" style="317" customWidth="1"/>
    <col min="13316" max="13316" width="6" style="317" customWidth="1"/>
    <col min="13317" max="13324" width="14.6640625" style="317" customWidth="1"/>
    <col min="13325" max="13325" width="10.6640625" style="317" customWidth="1"/>
    <col min="13326" max="13326" width="12.33203125" style="317" customWidth="1"/>
    <col min="13327" max="13568" width="9.33203125" style="317"/>
    <col min="13569" max="13569" width="4.5546875" style="317" customWidth="1"/>
    <col min="13570" max="13570" width="69.44140625" style="317" customWidth="1"/>
    <col min="13571" max="13571" width="18.5546875" style="317" customWidth="1"/>
    <col min="13572" max="13572" width="6" style="317" customWidth="1"/>
    <col min="13573" max="13580" width="14.6640625" style="317" customWidth="1"/>
    <col min="13581" max="13581" width="10.6640625" style="317" customWidth="1"/>
    <col min="13582" max="13582" width="12.33203125" style="317" customWidth="1"/>
    <col min="13583" max="13824" width="9.33203125" style="317"/>
    <col min="13825" max="13825" width="4.5546875" style="317" customWidth="1"/>
    <col min="13826" max="13826" width="69.44140625" style="317" customWidth="1"/>
    <col min="13827" max="13827" width="18.5546875" style="317" customWidth="1"/>
    <col min="13828" max="13828" width="6" style="317" customWidth="1"/>
    <col min="13829" max="13836" width="14.6640625" style="317" customWidth="1"/>
    <col min="13837" max="13837" width="10.6640625" style="317" customWidth="1"/>
    <col min="13838" max="13838" width="12.33203125" style="317" customWidth="1"/>
    <col min="13839" max="14080" width="9.33203125" style="317"/>
    <col min="14081" max="14081" width="4.5546875" style="317" customWidth="1"/>
    <col min="14082" max="14082" width="69.44140625" style="317" customWidth="1"/>
    <col min="14083" max="14083" width="18.5546875" style="317" customWidth="1"/>
    <col min="14084" max="14084" width="6" style="317" customWidth="1"/>
    <col min="14085" max="14092" width="14.6640625" style="317" customWidth="1"/>
    <col min="14093" max="14093" width="10.6640625" style="317" customWidth="1"/>
    <col min="14094" max="14094" width="12.33203125" style="317" customWidth="1"/>
    <col min="14095" max="14336" width="9.33203125" style="317"/>
    <col min="14337" max="14337" width="4.5546875" style="317" customWidth="1"/>
    <col min="14338" max="14338" width="69.44140625" style="317" customWidth="1"/>
    <col min="14339" max="14339" width="18.5546875" style="317" customWidth="1"/>
    <col min="14340" max="14340" width="6" style="317" customWidth="1"/>
    <col min="14341" max="14348" width="14.6640625" style="317" customWidth="1"/>
    <col min="14349" max="14349" width="10.6640625" style="317" customWidth="1"/>
    <col min="14350" max="14350" width="12.33203125" style="317" customWidth="1"/>
    <col min="14351" max="14592" width="9.33203125" style="317"/>
    <col min="14593" max="14593" width="4.5546875" style="317" customWidth="1"/>
    <col min="14594" max="14594" width="69.44140625" style="317" customWidth="1"/>
    <col min="14595" max="14595" width="18.5546875" style="317" customWidth="1"/>
    <col min="14596" max="14596" width="6" style="317" customWidth="1"/>
    <col min="14597" max="14604" width="14.6640625" style="317" customWidth="1"/>
    <col min="14605" max="14605" width="10.6640625" style="317" customWidth="1"/>
    <col min="14606" max="14606" width="12.33203125" style="317" customWidth="1"/>
    <col min="14607" max="14848" width="9.33203125" style="317"/>
    <col min="14849" max="14849" width="4.5546875" style="317" customWidth="1"/>
    <col min="14850" max="14850" width="69.44140625" style="317" customWidth="1"/>
    <col min="14851" max="14851" width="18.5546875" style="317" customWidth="1"/>
    <col min="14852" max="14852" width="6" style="317" customWidth="1"/>
    <col min="14853" max="14860" width="14.6640625" style="317" customWidth="1"/>
    <col min="14861" max="14861" width="10.6640625" style="317" customWidth="1"/>
    <col min="14862" max="14862" width="12.33203125" style="317" customWidth="1"/>
    <col min="14863" max="15104" width="9.33203125" style="317"/>
    <col min="15105" max="15105" width="4.5546875" style="317" customWidth="1"/>
    <col min="15106" max="15106" width="69.44140625" style="317" customWidth="1"/>
    <col min="15107" max="15107" width="18.5546875" style="317" customWidth="1"/>
    <col min="15108" max="15108" width="6" style="317" customWidth="1"/>
    <col min="15109" max="15116" width="14.6640625" style="317" customWidth="1"/>
    <col min="15117" max="15117" width="10.6640625" style="317" customWidth="1"/>
    <col min="15118" max="15118" width="12.33203125" style="317" customWidth="1"/>
    <col min="15119" max="15360" width="9.33203125" style="317"/>
    <col min="15361" max="15361" width="4.5546875" style="317" customWidth="1"/>
    <col min="15362" max="15362" width="69.44140625" style="317" customWidth="1"/>
    <col min="15363" max="15363" width="18.5546875" style="317" customWidth="1"/>
    <col min="15364" max="15364" width="6" style="317" customWidth="1"/>
    <col min="15365" max="15372" width="14.6640625" style="317" customWidth="1"/>
    <col min="15373" max="15373" width="10.6640625" style="317" customWidth="1"/>
    <col min="15374" max="15374" width="12.33203125" style="317" customWidth="1"/>
    <col min="15375" max="15616" width="9.33203125" style="317"/>
    <col min="15617" max="15617" width="4.5546875" style="317" customWidth="1"/>
    <col min="15618" max="15618" width="69.44140625" style="317" customWidth="1"/>
    <col min="15619" max="15619" width="18.5546875" style="317" customWidth="1"/>
    <col min="15620" max="15620" width="6" style="317" customWidth="1"/>
    <col min="15621" max="15628" width="14.6640625" style="317" customWidth="1"/>
    <col min="15629" max="15629" width="10.6640625" style="317" customWidth="1"/>
    <col min="15630" max="15630" width="12.33203125" style="317" customWidth="1"/>
    <col min="15631" max="15872" width="9.33203125" style="317"/>
    <col min="15873" max="15873" width="4.5546875" style="317" customWidth="1"/>
    <col min="15874" max="15874" width="69.44140625" style="317" customWidth="1"/>
    <col min="15875" max="15875" width="18.5546875" style="317" customWidth="1"/>
    <col min="15876" max="15876" width="6" style="317" customWidth="1"/>
    <col min="15877" max="15884" width="14.6640625" style="317" customWidth="1"/>
    <col min="15885" max="15885" width="10.6640625" style="317" customWidth="1"/>
    <col min="15886" max="15886" width="12.33203125" style="317" customWidth="1"/>
    <col min="15887" max="16128" width="9.33203125" style="317"/>
    <col min="16129" max="16129" width="4.5546875" style="317" customWidth="1"/>
    <col min="16130" max="16130" width="69.44140625" style="317" customWidth="1"/>
    <col min="16131" max="16131" width="18.5546875" style="317" customWidth="1"/>
    <col min="16132" max="16132" width="6" style="317" customWidth="1"/>
    <col min="16133" max="16140" width="14.6640625" style="317" customWidth="1"/>
    <col min="16141" max="16141" width="10.6640625" style="317" customWidth="1"/>
    <col min="16142" max="16142" width="12.33203125" style="317" customWidth="1"/>
    <col min="16143" max="16384" width="9.33203125" style="317"/>
  </cols>
  <sheetData>
    <row r="1" spans="1:12" s="311" customFormat="1" ht="14.4">
      <c r="A1" s="337">
        <f>+'N2-22-REN - PPEC'!A1+1</f>
        <v>23</v>
      </c>
    </row>
    <row r="2" spans="1:12" s="311" customFormat="1" ht="16.5" customHeight="1">
      <c r="A2" s="312"/>
      <c r="B2" s="957" t="str">
        <f>+Índice!E32</f>
        <v xml:space="preserve">Quadro N2-23-REN - Mapa de Alterações aos Capitais Próprios </v>
      </c>
      <c r="C2" s="957"/>
      <c r="D2" s="957"/>
      <c r="E2" s="957"/>
      <c r="F2" s="957"/>
      <c r="G2" s="957"/>
      <c r="H2" s="957"/>
      <c r="I2" s="957"/>
      <c r="J2" s="957"/>
      <c r="K2" s="957"/>
      <c r="L2" s="305"/>
    </row>
    <row r="3" spans="1:12" s="311" customFormat="1" ht="16.5" customHeight="1">
      <c r="B3" s="313"/>
      <c r="F3" s="314"/>
    </row>
    <row r="4" spans="1:12" s="311" customFormat="1" ht="18">
      <c r="B4" s="315" t="s">
        <v>329</v>
      </c>
      <c r="C4" s="316"/>
      <c r="D4" s="316"/>
      <c r="E4" s="316"/>
      <c r="F4" s="316"/>
    </row>
    <row r="6" spans="1:12" ht="22.2" thickBot="1">
      <c r="B6" s="589"/>
      <c r="C6" s="318"/>
      <c r="D6" s="318"/>
      <c r="E6" s="318"/>
      <c r="L6" s="97" t="s">
        <v>280</v>
      </c>
    </row>
    <row r="7" spans="1:12" ht="15.75" customHeight="1">
      <c r="B7" s="984" t="s">
        <v>302</v>
      </c>
      <c r="C7" s="985"/>
      <c r="D7" s="988" t="s">
        <v>303</v>
      </c>
      <c r="E7" s="991" t="s">
        <v>306</v>
      </c>
      <c r="F7" s="993" t="s">
        <v>307</v>
      </c>
      <c r="G7" s="995" t="s">
        <v>308</v>
      </c>
      <c r="H7" s="993" t="s">
        <v>309</v>
      </c>
      <c r="I7" s="997" t="s">
        <v>310</v>
      </c>
      <c r="J7" s="982" t="s">
        <v>102</v>
      </c>
      <c r="K7" s="990" t="s">
        <v>304</v>
      </c>
      <c r="L7" s="982" t="s">
        <v>305</v>
      </c>
    </row>
    <row r="8" spans="1:12" ht="48.75" customHeight="1" thickBot="1">
      <c r="B8" s="986"/>
      <c r="C8" s="987"/>
      <c r="D8" s="989"/>
      <c r="E8" s="992"/>
      <c r="F8" s="994"/>
      <c r="G8" s="996"/>
      <c r="H8" s="994"/>
      <c r="I8" s="998"/>
      <c r="J8" s="999"/>
      <c r="K8" s="989"/>
      <c r="L8" s="983"/>
    </row>
    <row r="9" spans="1:12" ht="13.8" thickBot="1">
      <c r="B9" s="485"/>
      <c r="C9" s="486"/>
      <c r="D9" s="404"/>
      <c r="E9" s="353" t="s">
        <v>383</v>
      </c>
      <c r="F9" s="354" t="s">
        <v>384</v>
      </c>
      <c r="G9" s="355" t="s">
        <v>385</v>
      </c>
      <c r="H9" s="356" t="s">
        <v>386</v>
      </c>
      <c r="I9" s="357" t="s">
        <v>387</v>
      </c>
      <c r="J9" s="352" t="s">
        <v>388</v>
      </c>
      <c r="K9" s="358" t="s">
        <v>389</v>
      </c>
      <c r="L9" s="359" t="s">
        <v>390</v>
      </c>
    </row>
    <row r="10" spans="1:12">
      <c r="B10" s="487"/>
      <c r="C10" s="488"/>
      <c r="D10" s="319"/>
      <c r="E10" s="362"/>
      <c r="F10" s="363"/>
      <c r="G10" s="363"/>
      <c r="H10" s="363"/>
      <c r="I10" s="363"/>
      <c r="J10" s="364"/>
      <c r="K10" s="365"/>
      <c r="L10" s="366"/>
    </row>
    <row r="11" spans="1:12" ht="14.4" thickBot="1">
      <c r="B11" s="331" t="s">
        <v>311</v>
      </c>
      <c r="C11" s="489">
        <v>1</v>
      </c>
      <c r="D11" s="320"/>
      <c r="E11" s="367"/>
      <c r="F11" s="368"/>
      <c r="G11" s="368"/>
      <c r="H11" s="368"/>
      <c r="I11" s="368"/>
      <c r="J11" s="369"/>
      <c r="K11" s="370"/>
      <c r="L11" s="371"/>
    </row>
    <row r="12" spans="1:12" ht="14.4" thickTop="1">
      <c r="B12" s="490"/>
      <c r="C12" s="491"/>
      <c r="D12" s="320"/>
      <c r="E12" s="372"/>
      <c r="F12" s="373"/>
      <c r="G12" s="373"/>
      <c r="H12" s="373"/>
      <c r="I12" s="374"/>
      <c r="J12" s="375"/>
      <c r="K12" s="361"/>
      <c r="L12" s="360"/>
    </row>
    <row r="13" spans="1:12" ht="13.8">
      <c r="B13" s="331" t="s">
        <v>312</v>
      </c>
      <c r="C13" s="489"/>
      <c r="D13" s="320"/>
      <c r="E13" s="372"/>
      <c r="F13" s="373"/>
      <c r="G13" s="373"/>
      <c r="H13" s="373"/>
      <c r="I13" s="374"/>
      <c r="J13" s="375"/>
      <c r="K13" s="361"/>
      <c r="L13" s="360"/>
    </row>
    <row r="14" spans="1:12" ht="13.8">
      <c r="B14" s="324" t="s">
        <v>313</v>
      </c>
      <c r="C14" s="489"/>
      <c r="D14" s="321"/>
      <c r="E14" s="376"/>
      <c r="F14" s="377"/>
      <c r="G14" s="377"/>
      <c r="H14" s="377"/>
      <c r="I14" s="374"/>
      <c r="J14" s="378"/>
      <c r="K14" s="379"/>
      <c r="L14" s="380"/>
    </row>
    <row r="15" spans="1:12">
      <c r="B15" s="324" t="s">
        <v>314</v>
      </c>
      <c r="C15" s="488"/>
      <c r="D15" s="319"/>
      <c r="E15" s="372"/>
      <c r="F15" s="373"/>
      <c r="G15" s="373"/>
      <c r="H15" s="373"/>
      <c r="I15" s="374"/>
      <c r="J15" s="375"/>
      <c r="K15" s="361"/>
      <c r="L15" s="360"/>
    </row>
    <row r="16" spans="1:12">
      <c r="B16" s="324" t="s">
        <v>315</v>
      </c>
      <c r="C16" s="325"/>
      <c r="D16" s="322"/>
      <c r="E16" s="372"/>
      <c r="F16" s="373"/>
      <c r="G16" s="373"/>
      <c r="H16" s="373"/>
      <c r="I16" s="374"/>
      <c r="J16" s="375"/>
      <c r="K16" s="361"/>
      <c r="L16" s="360"/>
    </row>
    <row r="17" spans="2:12">
      <c r="B17" s="323" t="s">
        <v>316</v>
      </c>
      <c r="C17" s="325"/>
      <c r="D17" s="322"/>
      <c r="E17" s="372"/>
      <c r="F17" s="373"/>
      <c r="G17" s="373"/>
      <c r="H17" s="373"/>
      <c r="I17" s="374"/>
      <c r="J17" s="375"/>
      <c r="K17" s="361"/>
      <c r="L17" s="360"/>
    </row>
    <row r="18" spans="2:12">
      <c r="B18" s="324" t="s">
        <v>317</v>
      </c>
      <c r="C18" s="325"/>
      <c r="D18" s="326"/>
      <c r="E18" s="381"/>
      <c r="F18" s="382"/>
      <c r="G18" s="382"/>
      <c r="H18" s="382"/>
      <c r="I18" s="383"/>
      <c r="J18" s="384"/>
      <c r="K18" s="385"/>
      <c r="L18" s="386"/>
    </row>
    <row r="19" spans="2:12" ht="13.8" thickBot="1">
      <c r="B19" s="324"/>
      <c r="C19" s="327">
        <v>2</v>
      </c>
      <c r="D19" s="326"/>
      <c r="E19" s="387"/>
      <c r="F19" s="388"/>
      <c r="G19" s="388"/>
      <c r="H19" s="388"/>
      <c r="I19" s="389"/>
      <c r="J19" s="390"/>
      <c r="K19" s="391"/>
      <c r="L19" s="392"/>
    </row>
    <row r="20" spans="2:12" ht="13.8" thickTop="1">
      <c r="B20" s="328"/>
      <c r="C20" s="329"/>
      <c r="D20" s="330"/>
      <c r="E20" s="393"/>
      <c r="F20" s="394"/>
      <c r="G20" s="394"/>
      <c r="H20" s="394"/>
      <c r="I20" s="394"/>
      <c r="J20" s="395"/>
      <c r="K20" s="396"/>
      <c r="L20" s="397"/>
    </row>
    <row r="21" spans="2:12" ht="13.8" thickBot="1">
      <c r="B21" s="331" t="s">
        <v>318</v>
      </c>
      <c r="C21" s="489">
        <v>3</v>
      </c>
      <c r="D21" s="326"/>
      <c r="E21" s="398"/>
      <c r="F21" s="373"/>
      <c r="G21" s="373"/>
      <c r="H21" s="373"/>
      <c r="I21" s="368"/>
      <c r="J21" s="369"/>
      <c r="K21" s="370"/>
      <c r="L21" s="371"/>
    </row>
    <row r="22" spans="2:12" ht="13.8" thickTop="1">
      <c r="B22" s="331"/>
      <c r="C22" s="489"/>
      <c r="D22" s="326"/>
      <c r="E22" s="398"/>
      <c r="F22" s="373"/>
      <c r="G22" s="373"/>
      <c r="H22" s="373"/>
      <c r="I22" s="373"/>
      <c r="J22" s="375"/>
      <c r="K22" s="361"/>
      <c r="L22" s="360"/>
    </row>
    <row r="23" spans="2:12" ht="13.8" thickBot="1">
      <c r="B23" s="331" t="s">
        <v>510</v>
      </c>
      <c r="C23" s="489">
        <v>4</v>
      </c>
      <c r="D23" s="326"/>
      <c r="E23" s="398"/>
      <c r="F23" s="373"/>
      <c r="G23" s="373"/>
      <c r="H23" s="373"/>
      <c r="I23" s="373"/>
      <c r="J23" s="375"/>
      <c r="K23" s="361"/>
      <c r="L23" s="360"/>
    </row>
    <row r="24" spans="2:12" ht="13.8" thickTop="1">
      <c r="B24" s="331"/>
      <c r="C24" s="489"/>
      <c r="D24" s="326"/>
      <c r="E24" s="398"/>
      <c r="F24" s="373"/>
      <c r="G24" s="373"/>
      <c r="H24" s="373"/>
      <c r="I24" s="394"/>
      <c r="J24" s="375"/>
      <c r="K24" s="361"/>
      <c r="L24" s="397"/>
    </row>
    <row r="25" spans="2:12" ht="13.8" thickBot="1">
      <c r="B25" s="331" t="s">
        <v>319</v>
      </c>
      <c r="C25" s="327" t="s">
        <v>511</v>
      </c>
      <c r="D25" s="326"/>
      <c r="E25" s="398"/>
      <c r="F25" s="373"/>
      <c r="G25" s="373"/>
      <c r="H25" s="373"/>
      <c r="I25" s="373"/>
      <c r="J25" s="369"/>
      <c r="K25" s="370"/>
      <c r="L25" s="371"/>
    </row>
    <row r="26" spans="2:12" ht="14.4" thickTop="1">
      <c r="B26" s="490"/>
      <c r="C26" s="491"/>
      <c r="D26" s="326"/>
      <c r="E26" s="372"/>
      <c r="F26" s="373"/>
      <c r="G26" s="373"/>
      <c r="H26" s="373"/>
      <c r="I26" s="373"/>
      <c r="J26" s="375"/>
      <c r="K26" s="361"/>
      <c r="L26" s="360"/>
    </row>
    <row r="27" spans="2:12">
      <c r="B27" s="331" t="s">
        <v>320</v>
      </c>
      <c r="C27" s="327"/>
      <c r="D27" s="332"/>
      <c r="E27" s="372"/>
      <c r="F27" s="373"/>
      <c r="G27" s="373"/>
      <c r="H27" s="373"/>
      <c r="I27" s="373"/>
      <c r="J27" s="375"/>
      <c r="K27" s="361"/>
      <c r="L27" s="360"/>
    </row>
    <row r="28" spans="2:12">
      <c r="B28" s="324" t="s">
        <v>321</v>
      </c>
      <c r="C28" s="325"/>
      <c r="D28" s="326"/>
      <c r="E28" s="398"/>
      <c r="F28" s="373"/>
      <c r="G28" s="373"/>
      <c r="H28" s="373"/>
      <c r="I28" s="373"/>
      <c r="J28" s="375"/>
      <c r="K28" s="361"/>
      <c r="L28" s="360"/>
    </row>
    <row r="29" spans="2:12">
      <c r="B29" s="324" t="s">
        <v>322</v>
      </c>
      <c r="C29" s="325"/>
      <c r="D29" s="326"/>
      <c r="E29" s="398"/>
      <c r="F29" s="373"/>
      <c r="G29" s="373"/>
      <c r="H29" s="373"/>
      <c r="I29" s="373"/>
      <c r="J29" s="375"/>
      <c r="K29" s="361"/>
      <c r="L29" s="360"/>
    </row>
    <row r="30" spans="2:12">
      <c r="B30" s="324" t="s">
        <v>323</v>
      </c>
      <c r="C30" s="325"/>
      <c r="D30" s="326"/>
      <c r="E30" s="372"/>
      <c r="F30" s="373"/>
      <c r="G30" s="373"/>
      <c r="H30" s="373"/>
      <c r="I30" s="373"/>
      <c r="J30" s="375"/>
      <c r="K30" s="361"/>
      <c r="L30" s="360"/>
    </row>
    <row r="31" spans="2:12">
      <c r="B31" s="324" t="s">
        <v>324</v>
      </c>
      <c r="C31" s="325"/>
      <c r="D31" s="326"/>
      <c r="E31" s="372"/>
      <c r="F31" s="373"/>
      <c r="G31" s="373"/>
      <c r="H31" s="373"/>
      <c r="I31" s="373"/>
      <c r="J31" s="375"/>
      <c r="K31" s="361"/>
      <c r="L31" s="360"/>
    </row>
    <row r="32" spans="2:12">
      <c r="B32" s="324" t="s">
        <v>325</v>
      </c>
      <c r="C32" s="325"/>
      <c r="D32" s="326"/>
      <c r="E32" s="372"/>
      <c r="F32" s="373"/>
      <c r="G32" s="373"/>
      <c r="H32" s="373"/>
      <c r="I32" s="373"/>
      <c r="J32" s="375"/>
      <c r="K32" s="361"/>
      <c r="L32" s="360"/>
    </row>
    <row r="33" spans="2:12" ht="13.8" thickBot="1">
      <c r="B33" s="328"/>
      <c r="C33" s="327">
        <v>6</v>
      </c>
      <c r="D33" s="326"/>
      <c r="E33" s="387"/>
      <c r="F33" s="388"/>
      <c r="G33" s="388"/>
      <c r="H33" s="388"/>
      <c r="I33" s="388"/>
      <c r="J33" s="390"/>
      <c r="K33" s="391"/>
      <c r="L33" s="392"/>
    </row>
    <row r="34" spans="2:12" ht="13.8" thickTop="1">
      <c r="B34" s="328"/>
      <c r="C34" s="325"/>
      <c r="D34" s="326"/>
      <c r="E34" s="398"/>
      <c r="F34" s="373"/>
      <c r="G34" s="373"/>
      <c r="H34" s="373"/>
      <c r="I34" s="373"/>
      <c r="J34" s="375"/>
      <c r="K34" s="396"/>
      <c r="L34" s="397"/>
    </row>
    <row r="35" spans="2:12">
      <c r="B35" s="331" t="s">
        <v>326</v>
      </c>
      <c r="C35" s="327" t="s">
        <v>512</v>
      </c>
      <c r="D35" s="332"/>
      <c r="E35" s="398"/>
      <c r="F35" s="373"/>
      <c r="G35" s="373"/>
      <c r="H35" s="373"/>
      <c r="I35" s="373"/>
      <c r="J35" s="375"/>
      <c r="K35" s="361"/>
      <c r="L35" s="360"/>
    </row>
    <row r="36" spans="2:12" ht="13.8" thickBot="1">
      <c r="B36" s="492"/>
      <c r="C36" s="493"/>
      <c r="D36" s="335"/>
      <c r="E36" s="401"/>
      <c r="F36" s="402"/>
      <c r="G36" s="402"/>
      <c r="H36" s="402"/>
      <c r="I36" s="402"/>
      <c r="J36" s="403"/>
      <c r="K36" s="400"/>
      <c r="L36" s="399"/>
    </row>
    <row r="37" spans="2:12">
      <c r="B37" s="494"/>
      <c r="C37" s="488"/>
      <c r="D37" s="319"/>
      <c r="E37" s="362"/>
      <c r="F37" s="363"/>
      <c r="G37" s="363"/>
      <c r="H37" s="363"/>
      <c r="I37" s="363"/>
      <c r="J37" s="364"/>
      <c r="K37" s="365"/>
      <c r="L37" s="366"/>
    </row>
    <row r="38" spans="2:12" ht="14.4" thickBot="1">
      <c r="B38" s="331" t="s">
        <v>327</v>
      </c>
      <c r="C38" s="489">
        <v>7</v>
      </c>
      <c r="D38" s="320"/>
      <c r="E38" s="367"/>
      <c r="F38" s="368"/>
      <c r="G38" s="368"/>
      <c r="H38" s="368"/>
      <c r="I38" s="368"/>
      <c r="J38" s="369"/>
      <c r="K38" s="370"/>
      <c r="L38" s="371"/>
    </row>
    <row r="39" spans="2:12" ht="14.4" thickTop="1">
      <c r="B39" s="490"/>
      <c r="C39" s="491"/>
      <c r="D39" s="320"/>
      <c r="E39" s="372"/>
      <c r="F39" s="373"/>
      <c r="G39" s="373"/>
      <c r="H39" s="373"/>
      <c r="I39" s="374"/>
      <c r="J39" s="375"/>
      <c r="K39" s="361"/>
      <c r="L39" s="360"/>
    </row>
    <row r="40" spans="2:12" ht="13.8">
      <c r="B40" s="331" t="s">
        <v>312</v>
      </c>
      <c r="C40" s="489"/>
      <c r="D40" s="320"/>
      <c r="E40" s="372"/>
      <c r="F40" s="373"/>
      <c r="G40" s="373"/>
      <c r="H40" s="373"/>
      <c r="I40" s="374"/>
      <c r="J40" s="375"/>
      <c r="K40" s="361"/>
      <c r="L40" s="360"/>
    </row>
    <row r="41" spans="2:12" ht="13.8">
      <c r="B41" s="324" t="s">
        <v>313</v>
      </c>
      <c r="C41" s="489"/>
      <c r="D41" s="321"/>
      <c r="E41" s="376"/>
      <c r="F41" s="377"/>
      <c r="G41" s="377"/>
      <c r="H41" s="377"/>
      <c r="I41" s="374"/>
      <c r="J41" s="378"/>
      <c r="K41" s="379"/>
      <c r="L41" s="380"/>
    </row>
    <row r="42" spans="2:12">
      <c r="B42" s="324" t="s">
        <v>314</v>
      </c>
      <c r="C42" s="325"/>
      <c r="D42" s="322"/>
      <c r="E42" s="372"/>
      <c r="F42" s="373"/>
      <c r="G42" s="373"/>
      <c r="H42" s="373"/>
      <c r="I42" s="374"/>
      <c r="J42" s="375"/>
      <c r="K42" s="361"/>
      <c r="L42" s="360"/>
    </row>
    <row r="43" spans="2:12">
      <c r="B43" s="324" t="s">
        <v>315</v>
      </c>
      <c r="C43" s="488"/>
      <c r="D43" s="319"/>
      <c r="E43" s="372"/>
      <c r="F43" s="373"/>
      <c r="G43" s="373"/>
      <c r="H43" s="373"/>
      <c r="I43" s="374"/>
      <c r="J43" s="375"/>
      <c r="K43" s="361"/>
      <c r="L43" s="360"/>
    </row>
    <row r="44" spans="2:12">
      <c r="B44" s="932" t="s">
        <v>913</v>
      </c>
      <c r="C44" s="488"/>
      <c r="D44" s="319"/>
      <c r="E44" s="372"/>
      <c r="F44" s="373"/>
      <c r="G44" s="373"/>
      <c r="H44" s="373"/>
      <c r="I44" s="374"/>
      <c r="J44" s="375"/>
      <c r="K44" s="361"/>
      <c r="L44" s="360"/>
    </row>
    <row r="45" spans="2:12">
      <c r="B45" s="323" t="s">
        <v>316</v>
      </c>
      <c r="C45" s="325"/>
      <c r="D45" s="322"/>
      <c r="E45" s="372"/>
      <c r="F45" s="373"/>
      <c r="G45" s="373"/>
      <c r="H45" s="373"/>
      <c r="I45" s="374"/>
      <c r="J45" s="375"/>
      <c r="K45" s="361"/>
      <c r="L45" s="360"/>
    </row>
    <row r="46" spans="2:12">
      <c r="B46" s="324" t="s">
        <v>317</v>
      </c>
      <c r="C46" s="325"/>
      <c r="D46" s="326"/>
      <c r="E46" s="381"/>
      <c r="F46" s="382"/>
      <c r="G46" s="382"/>
      <c r="H46" s="382"/>
      <c r="I46" s="383"/>
      <c r="J46" s="384"/>
      <c r="K46" s="385"/>
      <c r="L46" s="386"/>
    </row>
    <row r="47" spans="2:12" ht="13.8" thickBot="1">
      <c r="B47" s="324"/>
      <c r="C47" s="327">
        <v>8</v>
      </c>
      <c r="D47" s="326"/>
      <c r="E47" s="387"/>
      <c r="F47" s="388"/>
      <c r="G47" s="388"/>
      <c r="H47" s="388"/>
      <c r="I47" s="389"/>
      <c r="J47" s="390"/>
      <c r="K47" s="391"/>
      <c r="L47" s="392"/>
    </row>
    <row r="48" spans="2:12" ht="13.8" thickTop="1">
      <c r="B48" s="328"/>
      <c r="C48" s="329"/>
      <c r="D48" s="330"/>
      <c r="E48" s="393"/>
      <c r="F48" s="394"/>
      <c r="G48" s="394"/>
      <c r="H48" s="394"/>
      <c r="I48" s="394"/>
      <c r="J48" s="395"/>
      <c r="K48" s="396"/>
      <c r="L48" s="397"/>
    </row>
    <row r="49" spans="2:12" ht="13.8" thickBot="1">
      <c r="B49" s="331" t="s">
        <v>318</v>
      </c>
      <c r="C49" s="489">
        <v>9</v>
      </c>
      <c r="D49" s="326"/>
      <c r="E49" s="398"/>
      <c r="F49" s="373"/>
      <c r="G49" s="373"/>
      <c r="H49" s="373"/>
      <c r="I49" s="368"/>
      <c r="J49" s="369"/>
      <c r="K49" s="370"/>
      <c r="L49" s="371"/>
    </row>
    <row r="50" spans="2:12" ht="13.8" thickTop="1">
      <c r="B50" s="331"/>
      <c r="C50" s="489"/>
      <c r="D50" s="326"/>
      <c r="E50" s="398"/>
      <c r="F50" s="373"/>
      <c r="G50" s="373"/>
      <c r="H50" s="373"/>
      <c r="I50" s="373"/>
      <c r="J50" s="375"/>
      <c r="K50" s="361"/>
      <c r="L50" s="360"/>
    </row>
    <row r="51" spans="2:12" ht="13.8" thickBot="1">
      <c r="B51" s="331" t="s">
        <v>510</v>
      </c>
      <c r="C51" s="489">
        <v>10</v>
      </c>
      <c r="D51" s="326"/>
      <c r="E51" s="398"/>
      <c r="F51" s="373"/>
      <c r="G51" s="373"/>
      <c r="H51" s="373"/>
      <c r="I51" s="373"/>
      <c r="J51" s="375"/>
      <c r="K51" s="361"/>
      <c r="L51" s="360"/>
    </row>
    <row r="52" spans="2:12" ht="13.8" thickTop="1">
      <c r="B52" s="331"/>
      <c r="C52" s="489"/>
      <c r="D52" s="326"/>
      <c r="E52" s="398"/>
      <c r="F52" s="373"/>
      <c r="G52" s="373"/>
      <c r="H52" s="373"/>
      <c r="I52" s="394"/>
      <c r="J52" s="375"/>
      <c r="K52" s="361"/>
      <c r="L52" s="397"/>
    </row>
    <row r="53" spans="2:12" ht="13.8" thickBot="1">
      <c r="B53" s="331" t="s">
        <v>319</v>
      </c>
      <c r="C53" s="327" t="s">
        <v>513</v>
      </c>
      <c r="D53" s="326"/>
      <c r="E53" s="398"/>
      <c r="F53" s="373"/>
      <c r="G53" s="373"/>
      <c r="H53" s="373"/>
      <c r="I53" s="373"/>
      <c r="J53" s="369"/>
      <c r="K53" s="370"/>
      <c r="L53" s="371"/>
    </row>
    <row r="54" spans="2:12" ht="14.4" thickTop="1">
      <c r="B54" s="490"/>
      <c r="C54" s="491"/>
      <c r="D54" s="326"/>
      <c r="E54" s="372"/>
      <c r="F54" s="373"/>
      <c r="G54" s="373"/>
      <c r="H54" s="373"/>
      <c r="I54" s="373"/>
      <c r="J54" s="375"/>
      <c r="K54" s="361"/>
      <c r="L54" s="360"/>
    </row>
    <row r="55" spans="2:12">
      <c r="B55" s="331" t="s">
        <v>320</v>
      </c>
      <c r="C55" s="327"/>
      <c r="D55" s="332"/>
      <c r="E55" s="372"/>
      <c r="F55" s="373"/>
      <c r="G55" s="373"/>
      <c r="H55" s="373"/>
      <c r="I55" s="373"/>
      <c r="J55" s="375"/>
      <c r="K55" s="361"/>
      <c r="L55" s="360"/>
    </row>
    <row r="56" spans="2:12">
      <c r="B56" s="324" t="s">
        <v>321</v>
      </c>
      <c r="C56" s="325"/>
      <c r="D56" s="326"/>
      <c r="E56" s="398"/>
      <c r="F56" s="373"/>
      <c r="G56" s="373"/>
      <c r="H56" s="373"/>
      <c r="I56" s="373"/>
      <c r="J56" s="375"/>
      <c r="K56" s="361"/>
      <c r="L56" s="360"/>
    </row>
    <row r="57" spans="2:12">
      <c r="B57" s="324" t="s">
        <v>322</v>
      </c>
      <c r="C57" s="325"/>
      <c r="D57" s="326"/>
      <c r="E57" s="398"/>
      <c r="F57" s="373"/>
      <c r="G57" s="373"/>
      <c r="H57" s="373"/>
      <c r="I57" s="373"/>
      <c r="J57" s="375"/>
      <c r="K57" s="361"/>
      <c r="L57" s="360"/>
    </row>
    <row r="58" spans="2:12">
      <c r="B58" s="324" t="s">
        <v>323</v>
      </c>
      <c r="C58" s="325"/>
      <c r="D58" s="326"/>
      <c r="E58" s="372"/>
      <c r="F58" s="373"/>
      <c r="G58" s="373"/>
      <c r="H58" s="373"/>
      <c r="I58" s="373"/>
      <c r="J58" s="375"/>
      <c r="K58" s="361"/>
      <c r="L58" s="360"/>
    </row>
    <row r="59" spans="2:12">
      <c r="B59" s="324" t="s">
        <v>324</v>
      </c>
      <c r="C59" s="325"/>
      <c r="D59" s="326"/>
      <c r="E59" s="372"/>
      <c r="F59" s="373"/>
      <c r="G59" s="373"/>
      <c r="H59" s="373"/>
      <c r="I59" s="373"/>
      <c r="J59" s="375"/>
      <c r="K59" s="361"/>
      <c r="L59" s="360"/>
    </row>
    <row r="60" spans="2:12">
      <c r="B60" s="324" t="s">
        <v>325</v>
      </c>
      <c r="C60" s="325"/>
      <c r="D60" s="326"/>
      <c r="E60" s="372"/>
      <c r="F60" s="373"/>
      <c r="G60" s="373"/>
      <c r="H60" s="373"/>
      <c r="I60" s="373"/>
      <c r="J60" s="375"/>
      <c r="K60" s="361"/>
      <c r="L60" s="360"/>
    </row>
    <row r="61" spans="2:12" ht="13.8" thickBot="1">
      <c r="B61" s="328"/>
      <c r="C61" s="327">
        <v>12</v>
      </c>
      <c r="D61" s="326"/>
      <c r="E61" s="387"/>
      <c r="F61" s="388"/>
      <c r="G61" s="388"/>
      <c r="H61" s="388"/>
      <c r="I61" s="388"/>
      <c r="J61" s="390"/>
      <c r="K61" s="391"/>
      <c r="L61" s="392"/>
    </row>
    <row r="62" spans="2:12" ht="13.8" thickTop="1">
      <c r="B62" s="328"/>
      <c r="C62" s="325"/>
      <c r="D62" s="326"/>
      <c r="E62" s="398"/>
      <c r="F62" s="373"/>
      <c r="G62" s="373"/>
      <c r="H62" s="373"/>
      <c r="I62" s="373"/>
      <c r="J62" s="375"/>
      <c r="K62" s="396"/>
      <c r="L62" s="397"/>
    </row>
    <row r="63" spans="2:12">
      <c r="B63" s="331" t="s">
        <v>328</v>
      </c>
      <c r="C63" s="327" t="s">
        <v>514</v>
      </c>
      <c r="D63" s="332"/>
      <c r="E63" s="398"/>
      <c r="F63" s="373"/>
      <c r="G63" s="373"/>
      <c r="H63" s="373"/>
      <c r="I63" s="373"/>
      <c r="J63" s="375"/>
      <c r="K63" s="361"/>
      <c r="L63" s="360"/>
    </row>
    <row r="64" spans="2:12" ht="13.8" thickBot="1">
      <c r="B64" s="333"/>
      <c r="C64" s="334"/>
      <c r="D64" s="335"/>
      <c r="E64" s="401"/>
      <c r="F64" s="402"/>
      <c r="G64" s="402"/>
      <c r="H64" s="402"/>
      <c r="I64" s="402"/>
      <c r="J64" s="403"/>
      <c r="K64" s="400"/>
      <c r="L64" s="399"/>
    </row>
    <row r="65" spans="2:2">
      <c r="B65" s="336"/>
    </row>
  </sheetData>
  <mergeCells count="15">
    <mergeCell ref="L7:L8"/>
    <mergeCell ref="B2:C2"/>
    <mergeCell ref="D2:E2"/>
    <mergeCell ref="F2:G2"/>
    <mergeCell ref="H2:I2"/>
    <mergeCell ref="J2:K2"/>
    <mergeCell ref="B7:C8"/>
    <mergeCell ref="D7:D8"/>
    <mergeCell ref="K7:K8"/>
    <mergeCell ref="E7:E8"/>
    <mergeCell ref="F7:F8"/>
    <mergeCell ref="G7:G8"/>
    <mergeCell ref="H7:H8"/>
    <mergeCell ref="I7:I8"/>
    <mergeCell ref="J7:J8"/>
  </mergeCells>
  <hyperlinks>
    <hyperlink ref="A1" location="Índice!Área_de_Impressão" display="Índice!Área_de_Impressão" xr:uid="{00000000-0004-0000-1700-000000000000}"/>
  </hyperlinks>
  <printOptions horizontalCentered="1"/>
  <pageMargins left="0.2" right="0.19685039370078741" top="1.39" bottom="0.19685039370078741" header="0.3" footer="0"/>
  <pageSetup paperSize="9" scale="65" orientation="landscape" horizontalDpi="4294967293"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60"/>
  <sheetViews>
    <sheetView showGridLines="0" topLeftCell="A37" zoomScale="115" zoomScaleNormal="115" workbookViewId="0">
      <selection activeCell="H51" sqref="H51"/>
    </sheetView>
  </sheetViews>
  <sheetFormatPr defaultColWidth="8.6640625" defaultRowHeight="16.2" customHeight="1"/>
  <cols>
    <col min="1" max="2" width="8.6640625" style="457"/>
    <col min="3" max="3" width="9.33203125" style="457" customWidth="1"/>
    <col min="4" max="4" width="16.6640625" style="457" customWidth="1"/>
    <col min="5" max="5" width="47" style="459" customWidth="1"/>
    <col min="6" max="7" width="12.6640625" style="457" customWidth="1"/>
    <col min="8" max="16384" width="8.6640625" style="457"/>
  </cols>
  <sheetData>
    <row r="1" spans="1:12" ht="16.2" customHeight="1">
      <c r="A1" s="337">
        <f>'N2-23-REN - DACP'!A1+1</f>
        <v>24</v>
      </c>
    </row>
    <row r="2" spans="1:12" s="317" customFormat="1" ht="15.6">
      <c r="A2" s="312"/>
      <c r="B2" s="312"/>
      <c r="C2" s="240" t="str">
        <f>Índice!E33</f>
        <v>Quadro N2-24-REN - Incentivo à Melhoria do Desempenho Técnico da RNT (IMDT)</v>
      </c>
      <c r="D2" s="240"/>
      <c r="E2" s="240"/>
      <c r="F2" s="240"/>
      <c r="G2" s="240"/>
      <c r="H2" s="240"/>
      <c r="I2" s="240"/>
      <c r="J2" s="240"/>
      <c r="K2" s="240"/>
      <c r="L2" s="240"/>
    </row>
    <row r="4" spans="1:12" s="456" customFormat="1" ht="16.2" customHeight="1">
      <c r="C4" s="462" t="s">
        <v>516</v>
      </c>
      <c r="D4" s="463"/>
      <c r="E4" s="464"/>
      <c r="F4" s="464"/>
    </row>
    <row r="5" spans="1:12" s="456" customFormat="1" ht="6" customHeight="1">
      <c r="C5" s="465"/>
      <c r="D5" s="466"/>
      <c r="E5" s="467"/>
      <c r="F5" s="467"/>
    </row>
    <row r="6" spans="1:12" ht="16.2" customHeight="1">
      <c r="C6" s="468"/>
      <c r="D6" s="468"/>
      <c r="E6" s="469"/>
      <c r="F6" s="470" t="s">
        <v>282</v>
      </c>
    </row>
    <row r="7" spans="1:12" ht="16.2" customHeight="1">
      <c r="C7" s="468"/>
      <c r="D7" s="1001" t="s">
        <v>590</v>
      </c>
      <c r="E7" s="539" t="s">
        <v>591</v>
      </c>
      <c r="F7" s="540"/>
    </row>
    <row r="8" spans="1:12" ht="16.2" customHeight="1">
      <c r="C8" s="468"/>
      <c r="D8" s="1001"/>
      <c r="E8" s="539" t="s">
        <v>592</v>
      </c>
      <c r="F8" s="540"/>
    </row>
    <row r="9" spans="1:12" ht="16.2" customHeight="1">
      <c r="C9" s="468"/>
      <c r="D9" s="1001"/>
      <c r="E9" s="539" t="s">
        <v>593</v>
      </c>
      <c r="F9" s="541"/>
    </row>
    <row r="10" spans="1:12" ht="16.2" customHeight="1">
      <c r="C10" s="468"/>
      <c r="D10" s="1001"/>
      <c r="E10" s="539" t="s">
        <v>594</v>
      </c>
      <c r="F10" s="541"/>
    </row>
    <row r="11" spans="1:12" ht="16.2" customHeight="1">
      <c r="C11" s="468"/>
      <c r="D11" s="1001"/>
      <c r="E11" s="539" t="s">
        <v>595</v>
      </c>
      <c r="F11" s="541"/>
    </row>
    <row r="12" spans="1:12" ht="16.2" customHeight="1">
      <c r="C12" s="468"/>
      <c r="D12" s="471"/>
      <c r="E12" s="471"/>
      <c r="F12" s="469"/>
    </row>
    <row r="13" spans="1:12" ht="16.2" customHeight="1">
      <c r="C13" s="468"/>
      <c r="D13" s="1001" t="s">
        <v>596</v>
      </c>
      <c r="E13" s="542" t="s">
        <v>597</v>
      </c>
      <c r="F13" s="540"/>
    </row>
    <row r="14" spans="1:12" ht="16.2" customHeight="1">
      <c r="C14" s="468"/>
      <c r="D14" s="1001"/>
      <c r="E14" s="542" t="s">
        <v>598</v>
      </c>
      <c r="F14" s="540"/>
    </row>
    <row r="15" spans="1:12" ht="16.2" customHeight="1">
      <c r="C15" s="468"/>
      <c r="D15" s="1001"/>
      <c r="E15" s="542" t="s">
        <v>599</v>
      </c>
      <c r="F15" s="540"/>
    </row>
    <row r="16" spans="1:12" ht="16.2" customHeight="1">
      <c r="C16" s="468"/>
      <c r="D16" s="468"/>
      <c r="E16" s="543"/>
      <c r="F16" s="468"/>
    </row>
    <row r="17" spans="3:7" ht="16.2" customHeight="1">
      <c r="C17" s="468"/>
      <c r="D17" s="1001" t="s">
        <v>600</v>
      </c>
      <c r="E17" s="542" t="s">
        <v>601</v>
      </c>
      <c r="F17" s="544"/>
    </row>
    <row r="18" spans="3:7" ht="16.2" customHeight="1">
      <c r="C18" s="468"/>
      <c r="D18" s="1001"/>
      <c r="E18" s="539" t="s">
        <v>602</v>
      </c>
      <c r="F18" s="544"/>
      <c r="G18" s="458"/>
    </row>
    <row r="19" spans="3:7" ht="16.2" customHeight="1">
      <c r="C19" s="468"/>
      <c r="D19" s="468"/>
      <c r="E19" s="543"/>
      <c r="F19" s="468"/>
      <c r="G19" s="458"/>
    </row>
    <row r="20" spans="3:7" ht="16.2" customHeight="1">
      <c r="C20" s="468"/>
      <c r="D20" s="545" t="s">
        <v>603</v>
      </c>
      <c r="E20" s="539" t="s">
        <v>604</v>
      </c>
      <c r="F20" s="544"/>
      <c r="G20" s="458"/>
    </row>
    <row r="21" spans="3:7" ht="16.2" customHeight="1">
      <c r="C21" s="468"/>
      <c r="D21" s="468"/>
      <c r="E21" s="543"/>
      <c r="F21" s="468"/>
      <c r="G21" s="458"/>
    </row>
    <row r="22" spans="3:7" ht="16.2" customHeight="1">
      <c r="C22" s="468"/>
      <c r="D22" s="1001" t="s">
        <v>605</v>
      </c>
      <c r="E22" s="539" t="s">
        <v>606</v>
      </c>
      <c r="F22" s="546"/>
      <c r="G22" s="458"/>
    </row>
    <row r="23" spans="3:7" ht="16.2" customHeight="1">
      <c r="C23" s="468"/>
      <c r="D23" s="1001"/>
      <c r="E23" s="539" t="s">
        <v>607</v>
      </c>
      <c r="F23" s="546"/>
      <c r="G23" s="458"/>
    </row>
    <row r="24" spans="3:7" ht="16.2" customHeight="1">
      <c r="C24" s="468"/>
      <c r="D24" s="1001"/>
      <c r="E24" s="539" t="s">
        <v>608</v>
      </c>
      <c r="F24" s="546"/>
      <c r="G24" s="458"/>
    </row>
    <row r="25" spans="3:7" ht="16.2" customHeight="1">
      <c r="C25" s="468"/>
      <c r="D25" s="1001"/>
      <c r="E25" s="539" t="s">
        <v>609</v>
      </c>
      <c r="F25" s="547"/>
      <c r="G25" s="458"/>
    </row>
    <row r="26" spans="3:7" ht="16.2" customHeight="1">
      <c r="C26" s="468"/>
      <c r="D26" s="1001"/>
      <c r="E26" s="539" t="s">
        <v>610</v>
      </c>
      <c r="F26" s="547"/>
      <c r="G26" s="458"/>
    </row>
    <row r="27" spans="3:7" ht="16.2" customHeight="1">
      <c r="C27" s="468"/>
      <c r="D27" s="468"/>
      <c r="E27" s="469"/>
      <c r="F27" s="468"/>
      <c r="G27" s="458"/>
    </row>
    <row r="28" spans="3:7" ht="16.2" customHeight="1">
      <c r="C28" s="468"/>
      <c r="D28" s="468"/>
      <c r="E28" s="469"/>
      <c r="F28" s="468"/>
      <c r="G28" s="458"/>
    </row>
    <row r="29" spans="3:7" ht="16.2" customHeight="1">
      <c r="C29" s="462" t="s">
        <v>611</v>
      </c>
      <c r="D29" s="463"/>
      <c r="E29" s="464"/>
      <c r="F29" s="464"/>
      <c r="G29" s="458"/>
    </row>
    <row r="30" spans="3:7" ht="10.199999999999999" customHeight="1">
      <c r="C30" s="465"/>
      <c r="D30" s="466"/>
      <c r="E30" s="467"/>
      <c r="F30" s="467"/>
      <c r="G30" s="460"/>
    </row>
    <row r="31" spans="3:7" ht="16.2" customHeight="1">
      <c r="C31" s="472"/>
      <c r="D31" s="472"/>
      <c r="E31" s="473"/>
      <c r="F31" s="470"/>
      <c r="G31" s="460"/>
    </row>
    <row r="32" spans="3:7" ht="16.2" customHeight="1">
      <c r="C32" s="472"/>
      <c r="D32" s="1002" t="s">
        <v>612</v>
      </c>
      <c r="E32" s="548" t="s">
        <v>517</v>
      </c>
      <c r="F32" s="549">
        <f>F33*$F$17+F34*(1-$F$17)</f>
        <v>0</v>
      </c>
      <c r="G32" s="460"/>
    </row>
    <row r="33" spans="1:7" ht="16.2" customHeight="1">
      <c r="C33" s="472"/>
      <c r="D33" s="1002"/>
      <c r="E33" s="550" t="s">
        <v>518</v>
      </c>
      <c r="F33" s="549"/>
      <c r="G33" s="460"/>
    </row>
    <row r="34" spans="1:7" ht="16.2" customHeight="1">
      <c r="C34" s="472"/>
      <c r="D34" s="1002"/>
      <c r="E34" s="550" t="s">
        <v>519</v>
      </c>
      <c r="F34" s="549"/>
      <c r="G34" s="460"/>
    </row>
    <row r="35" spans="1:7" ht="16.2" customHeight="1">
      <c r="C35" s="472"/>
      <c r="D35" s="1002"/>
      <c r="E35" s="548" t="s">
        <v>520</v>
      </c>
      <c r="F35" s="549">
        <f>F36*$F$17+F37*(1-$F$17)</f>
        <v>0</v>
      </c>
      <c r="G35" s="460"/>
    </row>
    <row r="36" spans="1:7" ht="16.2" customHeight="1">
      <c r="C36" s="472"/>
      <c r="D36" s="1002"/>
      <c r="E36" s="550" t="s">
        <v>521</v>
      </c>
      <c r="F36" s="549"/>
      <c r="G36" s="460"/>
    </row>
    <row r="37" spans="1:7" ht="16.2" customHeight="1">
      <c r="C37" s="472"/>
      <c r="D37" s="1002"/>
      <c r="E37" s="550" t="s">
        <v>522</v>
      </c>
      <c r="F37" s="549"/>
      <c r="G37" s="460"/>
    </row>
    <row r="38" spans="1:7" ht="16.2" customHeight="1">
      <c r="C38" s="472"/>
      <c r="D38" s="1002"/>
      <c r="E38" s="548" t="s">
        <v>523</v>
      </c>
      <c r="F38" s="549">
        <f>F39*$F$17+F40*(1-$F$17)</f>
        <v>0</v>
      </c>
      <c r="G38" s="460"/>
    </row>
    <row r="39" spans="1:7" ht="16.2" customHeight="1">
      <c r="C39" s="472"/>
      <c r="D39" s="1002"/>
      <c r="E39" s="550" t="s">
        <v>524</v>
      </c>
      <c r="F39" s="549"/>
      <c r="G39" s="460"/>
    </row>
    <row r="40" spans="1:7" ht="16.2" customHeight="1">
      <c r="C40" s="472"/>
      <c r="D40" s="1002"/>
      <c r="E40" s="550" t="s">
        <v>525</v>
      </c>
      <c r="F40" s="549"/>
      <c r="G40" s="460"/>
    </row>
    <row r="41" spans="1:7" ht="16.2" customHeight="1">
      <c r="C41" s="472"/>
      <c r="D41" s="1002"/>
      <c r="E41" s="551" t="s">
        <v>613</v>
      </c>
      <c r="F41" s="549">
        <f>+AVERAGE(F32,F35,F38)</f>
        <v>0</v>
      </c>
      <c r="G41" s="460"/>
    </row>
    <row r="42" spans="1:7" ht="16.2" customHeight="1">
      <c r="C42" s="472"/>
      <c r="D42" s="1002"/>
      <c r="E42" s="551" t="s">
        <v>614</v>
      </c>
      <c r="F42" s="552">
        <f>+IF(F41&lt;$F$18,0,1)</f>
        <v>1</v>
      </c>
      <c r="G42" s="460"/>
    </row>
    <row r="43" spans="1:7" ht="16.2" customHeight="1">
      <c r="A43" s="458"/>
      <c r="B43" s="458"/>
      <c r="C43" s="468"/>
      <c r="D43" s="472"/>
      <c r="E43" s="472"/>
      <c r="F43" s="472"/>
      <c r="G43" s="458"/>
    </row>
    <row r="44" spans="1:7" ht="16.2" customHeight="1">
      <c r="C44" s="468"/>
      <c r="D44" s="1003" t="s">
        <v>615</v>
      </c>
      <c r="E44" s="548" t="s">
        <v>526</v>
      </c>
      <c r="F44" s="544"/>
      <c r="G44" s="458"/>
    </row>
    <row r="45" spans="1:7" ht="16.2" customHeight="1">
      <c r="C45" s="468"/>
      <c r="D45" s="1004"/>
      <c r="E45" s="548" t="s">
        <v>527</v>
      </c>
      <c r="F45" s="544"/>
      <c r="G45" s="458"/>
    </row>
    <row r="46" spans="1:7" ht="16.2" customHeight="1">
      <c r="C46" s="468"/>
      <c r="D46" s="1004"/>
      <c r="E46" s="548" t="s">
        <v>528</v>
      </c>
      <c r="F46" s="544"/>
      <c r="G46" s="458"/>
    </row>
    <row r="47" spans="1:7" ht="16.2" customHeight="1">
      <c r="C47" s="468"/>
      <c r="D47" s="1004"/>
      <c r="E47" s="551" t="s">
        <v>616</v>
      </c>
      <c r="F47" s="553" t="e">
        <f>+AVERAGE(F44:F46)</f>
        <v>#DIV/0!</v>
      </c>
      <c r="G47" s="458"/>
    </row>
    <row r="48" spans="1:7" ht="16.2" customHeight="1">
      <c r="C48" s="468"/>
      <c r="D48" s="1005"/>
      <c r="E48" s="551" t="s">
        <v>617</v>
      </c>
      <c r="F48" s="553" t="e">
        <f>+IF(F47&lt;$F$20,0,1)</f>
        <v>#DIV/0!</v>
      </c>
      <c r="G48" s="458"/>
    </row>
    <row r="49" spans="3:8" ht="16.2" customHeight="1">
      <c r="C49" s="468"/>
      <c r="D49" s="468"/>
      <c r="E49" s="469"/>
      <c r="F49" s="474"/>
      <c r="G49" s="458"/>
    </row>
    <row r="50" spans="3:8" s="461" customFormat="1" ht="16.2" customHeight="1">
      <c r="C50" s="472"/>
      <c r="D50" s="1000" t="s">
        <v>618</v>
      </c>
      <c r="E50" s="554" t="s">
        <v>619</v>
      </c>
      <c r="F50" s="546"/>
      <c r="G50" s="460"/>
      <c r="H50" s="555"/>
    </row>
    <row r="51" spans="3:8" s="461" customFormat="1" ht="16.2" customHeight="1">
      <c r="C51" s="472"/>
      <c r="D51" s="1000"/>
      <c r="E51" s="551" t="s">
        <v>620</v>
      </c>
      <c r="F51" s="692">
        <f>+IF(F50&lt;=$F$22,$F$25,IF(F50&gt;=$F$24,$F$26,(($F$26-$F$25)/($F$24-$F$22))*(F50-$F$23)))</f>
        <v>0</v>
      </c>
      <c r="G51" s="460"/>
      <c r="H51" s="556"/>
    </row>
    <row r="52" spans="3:8" ht="16.2" customHeight="1">
      <c r="C52" s="468"/>
      <c r="D52" s="468"/>
      <c r="E52" s="469"/>
      <c r="F52" s="468"/>
      <c r="G52" s="458"/>
    </row>
    <row r="53" spans="3:8" ht="16.2" customHeight="1">
      <c r="C53" s="468"/>
      <c r="D53" s="468"/>
      <c r="E53" s="539" t="s">
        <v>596</v>
      </c>
      <c r="F53" s="557" t="e">
        <f>+(F13*F42+F14*F48+F15*F51)/(SUM(F13:F15))</f>
        <v>#DIV/0!</v>
      </c>
      <c r="G53" s="458"/>
    </row>
    <row r="54" spans="3:8" ht="16.2" customHeight="1">
      <c r="C54" s="475"/>
      <c r="D54" s="475"/>
      <c r="E54" s="475"/>
      <c r="F54" s="475"/>
    </row>
    <row r="55" spans="3:8" ht="16.2" customHeight="1">
      <c r="C55" s="462" t="s">
        <v>621</v>
      </c>
      <c r="D55" s="463"/>
      <c r="E55" s="464"/>
      <c r="F55" s="464"/>
    </row>
    <row r="56" spans="3:8" ht="10.199999999999999" customHeight="1">
      <c r="C56" s="465"/>
      <c r="D56" s="466"/>
      <c r="E56" s="467"/>
      <c r="F56" s="467"/>
    </row>
    <row r="57" spans="3:8" ht="16.2" customHeight="1">
      <c r="C57" s="468"/>
      <c r="D57" s="468"/>
      <c r="E57" s="469"/>
      <c r="F57" s="470" t="str">
        <f>+F$6</f>
        <v>t-2</v>
      </c>
    </row>
    <row r="58" spans="3:8" ht="16.2" customHeight="1">
      <c r="C58" s="468"/>
      <c r="D58" s="468"/>
      <c r="E58" s="469"/>
      <c r="F58" s="468"/>
    </row>
    <row r="59" spans="3:8" ht="16.2" customHeight="1">
      <c r="C59" s="468"/>
      <c r="D59" s="468"/>
      <c r="E59" s="539" t="s">
        <v>622</v>
      </c>
      <c r="F59" s="558" t="e">
        <f>+IF(F53&lt;F9,F7,IF(F53&gt;F11,F8,((2*F8)/(F11-F9))*(F53-F10)))</f>
        <v>#DIV/0!</v>
      </c>
    </row>
    <row r="60" spans="3:8" ht="16.2" customHeight="1">
      <c r="C60" s="458"/>
      <c r="D60" s="458"/>
      <c r="F60" s="458"/>
    </row>
  </sheetData>
  <mergeCells count="7">
    <mergeCell ref="D50:D51"/>
    <mergeCell ref="D7:D11"/>
    <mergeCell ref="D13:D15"/>
    <mergeCell ref="D17:D18"/>
    <mergeCell ref="D22:D26"/>
    <mergeCell ref="D32:D42"/>
    <mergeCell ref="D44:D48"/>
  </mergeCells>
  <hyperlinks>
    <hyperlink ref="A1" location="Índice!Área_de_Impressão" display="Índice!Área_de_Impressão" xr:uid="{00000000-0004-0000-1800-000000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H52"/>
  <sheetViews>
    <sheetView showGridLines="0" topLeftCell="A10" zoomScaleNormal="100" workbookViewId="0">
      <selection activeCell="C25" sqref="C25"/>
    </sheetView>
  </sheetViews>
  <sheetFormatPr defaultColWidth="9.33203125" defaultRowHeight="14.4"/>
  <cols>
    <col min="1" max="1" width="9.5546875" style="174" bestFit="1" customWidth="1"/>
    <col min="2" max="2" width="15.33203125" customWidth="1"/>
    <col min="3" max="3" width="119.44140625" style="292" customWidth="1"/>
    <col min="4" max="4" width="13.6640625" style="292" bestFit="1" customWidth="1"/>
    <col min="5" max="5" width="1.6640625" style="92" customWidth="1"/>
    <col min="6" max="6" width="11.33203125" style="92" bestFit="1" customWidth="1"/>
    <col min="7" max="16384" width="9.33203125" style="92"/>
  </cols>
  <sheetData>
    <row r="1" spans="1:6">
      <c r="A1" s="8">
        <f>'N2-24-REN - IMDT'!A1+1</f>
        <v>25</v>
      </c>
      <c r="C1" s="9"/>
      <c r="D1" s="9"/>
    </row>
    <row r="2" spans="1:6" ht="15.6">
      <c r="A2" s="9"/>
      <c r="C2" s="957"/>
      <c r="D2" s="957"/>
    </row>
    <row r="3" spans="1:6">
      <c r="A3" s="9"/>
      <c r="C3"/>
      <c r="D3" s="290"/>
    </row>
    <row r="4" spans="1:6">
      <c r="A4" s="9"/>
      <c r="C4" s="290"/>
      <c r="D4" s="290"/>
    </row>
    <row r="5" spans="1:6">
      <c r="C5" s="258" t="s">
        <v>701</v>
      </c>
      <c r="D5" s="258"/>
    </row>
    <row r="6" spans="1:6">
      <c r="C6" s="175"/>
      <c r="D6" s="175"/>
    </row>
    <row r="7" spans="1:6">
      <c r="C7" s="92"/>
      <c r="D7" s="426" t="s">
        <v>280</v>
      </c>
    </row>
    <row r="8" spans="1:6" s="182" customFormat="1" ht="22.5" customHeight="1">
      <c r="A8" s="181"/>
      <c r="B8"/>
      <c r="C8" s="434" t="s">
        <v>670</v>
      </c>
      <c r="D8" s="434" t="s">
        <v>563</v>
      </c>
    </row>
    <row r="9" spans="1:6" ht="21" customHeight="1">
      <c r="C9" s="584" t="s">
        <v>760</v>
      </c>
      <c r="D9" s="583"/>
      <c r="E9" s="176"/>
    </row>
    <row r="10" spans="1:6" ht="21" customHeight="1">
      <c r="C10" s="585" t="s">
        <v>686</v>
      </c>
      <c r="D10" s="516"/>
      <c r="E10" s="176"/>
      <c r="F10" s="184"/>
    </row>
    <row r="11" spans="1:6" ht="21" customHeight="1">
      <c r="C11" s="585" t="s">
        <v>687</v>
      </c>
      <c r="D11" s="517"/>
      <c r="E11" s="176"/>
    </row>
    <row r="12" spans="1:6" ht="21" customHeight="1">
      <c r="C12" s="585" t="s">
        <v>688</v>
      </c>
      <c r="D12" s="343"/>
      <c r="E12" s="176"/>
    </row>
    <row r="13" spans="1:6" ht="21" customHeight="1">
      <c r="C13" s="585" t="s">
        <v>689</v>
      </c>
      <c r="D13" s="343"/>
      <c r="E13" s="176"/>
    </row>
    <row r="14" spans="1:6" ht="21" customHeight="1">
      <c r="C14" s="585" t="s">
        <v>690</v>
      </c>
      <c r="D14" s="518"/>
      <c r="E14" s="176"/>
    </row>
    <row r="15" spans="1:6" ht="21" customHeight="1">
      <c r="C15" s="585" t="s">
        <v>671</v>
      </c>
      <c r="D15" s="343"/>
      <c r="E15" s="176"/>
    </row>
    <row r="16" spans="1:6" ht="21" customHeight="1">
      <c r="C16" s="585" t="s">
        <v>672</v>
      </c>
      <c r="D16" s="898"/>
      <c r="E16" s="176"/>
    </row>
    <row r="17" spans="1:8" ht="20.399999999999999" customHeight="1">
      <c r="C17" s="585" t="s">
        <v>678</v>
      </c>
      <c r="D17" s="898"/>
    </row>
    <row r="18" spans="1:8" ht="20.399999999999999" customHeight="1">
      <c r="C18" s="585" t="s">
        <v>679</v>
      </c>
      <c r="D18" s="898"/>
    </row>
    <row r="19" spans="1:8" ht="20.399999999999999" customHeight="1">
      <c r="B19" s="605"/>
      <c r="C19" s="904" t="s">
        <v>914</v>
      </c>
      <c r="D19" s="898"/>
    </row>
    <row r="20" spans="1:8" ht="21" customHeight="1">
      <c r="C20" s="586" t="s">
        <v>557</v>
      </c>
      <c r="D20" s="898"/>
      <c r="E20" s="176"/>
    </row>
    <row r="21" spans="1:8" ht="21" customHeight="1">
      <c r="C21" s="899" t="s">
        <v>673</v>
      </c>
      <c r="D21" s="900"/>
      <c r="E21" s="176"/>
    </row>
    <row r="22" spans="1:8" ht="6.6" customHeight="1">
      <c r="B22" s="605"/>
      <c r="C22" s="586"/>
      <c r="D22" s="898"/>
      <c r="E22" s="176"/>
    </row>
    <row r="23" spans="1:8" s="814" customFormat="1" ht="20.399999999999999" customHeight="1">
      <c r="A23" s="821"/>
      <c r="B23" s="588"/>
      <c r="C23" s="873" t="s">
        <v>953</v>
      </c>
      <c r="D23" s="874"/>
    </row>
    <row r="24" spans="1:8" s="814" customFormat="1" ht="4.2" customHeight="1">
      <c r="A24" s="821"/>
      <c r="B24" s="588"/>
      <c r="C24" s="873"/>
      <c r="D24" s="874"/>
    </row>
    <row r="25" spans="1:8" s="814" customFormat="1" ht="20.399999999999999" customHeight="1">
      <c r="A25" s="821"/>
      <c r="B25" s="588"/>
      <c r="C25" s="873" t="s">
        <v>984</v>
      </c>
      <c r="D25" s="874"/>
    </row>
    <row r="26" spans="1:8" s="814" customFormat="1" ht="4.8" customHeight="1">
      <c r="A26" s="821"/>
      <c r="B26" s="588"/>
      <c r="C26" s="873"/>
      <c r="D26" s="874"/>
    </row>
    <row r="27" spans="1:8" ht="27.75" customHeight="1">
      <c r="C27" s="587" t="s">
        <v>811</v>
      </c>
      <c r="D27" s="583"/>
      <c r="E27" s="176"/>
    </row>
    <row r="28" spans="1:8" ht="21.75" customHeight="1">
      <c r="C28" s="585" t="s">
        <v>674</v>
      </c>
      <c r="D28" s="519"/>
      <c r="E28"/>
      <c r="F28"/>
    </row>
    <row r="29" spans="1:8" ht="15.75" customHeight="1">
      <c r="C29" s="585" t="s">
        <v>691</v>
      </c>
      <c r="D29" s="519"/>
      <c r="E29"/>
      <c r="F29"/>
    </row>
    <row r="30" spans="1:8" ht="19.5" customHeight="1">
      <c r="C30" s="585" t="s">
        <v>692</v>
      </c>
      <c r="D30" s="519"/>
      <c r="E30"/>
      <c r="F30"/>
      <c r="H30" s="901"/>
    </row>
    <row r="31" spans="1:8" ht="18" customHeight="1">
      <c r="C31" s="585" t="s">
        <v>693</v>
      </c>
      <c r="D31" s="519"/>
      <c r="E31"/>
      <c r="F31"/>
    </row>
    <row r="32" spans="1:8" ht="17.25" customHeight="1">
      <c r="C32" s="904" t="s">
        <v>675</v>
      </c>
      <c r="D32" s="519"/>
      <c r="E32"/>
      <c r="F32"/>
    </row>
    <row r="33" spans="2:6" ht="18.75" customHeight="1">
      <c r="C33" s="585" t="s">
        <v>676</v>
      </c>
      <c r="D33" s="519"/>
      <c r="E33"/>
      <c r="F33"/>
    </row>
    <row r="34" spans="2:6" ht="16.5" customHeight="1">
      <c r="C34" s="585" t="s">
        <v>677</v>
      </c>
      <c r="D34" s="519"/>
      <c r="E34"/>
      <c r="F34"/>
    </row>
    <row r="35" spans="2:6" ht="18" customHeight="1">
      <c r="C35" s="585" t="s">
        <v>694</v>
      </c>
      <c r="D35" s="519"/>
      <c r="E35"/>
      <c r="F35"/>
    </row>
    <row r="36" spans="2:6" ht="15" customHeight="1">
      <c r="C36" s="585" t="s">
        <v>695</v>
      </c>
      <c r="D36" s="519"/>
    </row>
    <row r="37" spans="2:6" ht="20.25" customHeight="1">
      <c r="C37" s="585" t="s">
        <v>696</v>
      </c>
      <c r="D37" s="519"/>
    </row>
    <row r="38" spans="2:6">
      <c r="C38" s="585" t="s">
        <v>697</v>
      </c>
      <c r="D38" s="519"/>
    </row>
    <row r="39" spans="2:6" ht="15.75" customHeight="1">
      <c r="C39" s="585" t="s">
        <v>698</v>
      </c>
      <c r="D39" s="519"/>
    </row>
    <row r="40" spans="2:6">
      <c r="C40" s="585" t="s">
        <v>699</v>
      </c>
      <c r="D40" s="519"/>
    </row>
    <row r="41" spans="2:6" ht="15" customHeight="1">
      <c r="C41" s="585" t="s">
        <v>680</v>
      </c>
      <c r="D41" s="519"/>
    </row>
    <row r="42" spans="2:6" ht="15" customHeight="1">
      <c r="C42" s="904" t="s">
        <v>681</v>
      </c>
      <c r="D42" s="519"/>
    </row>
    <row r="43" spans="2:6" ht="15" customHeight="1">
      <c r="C43" s="585" t="s">
        <v>682</v>
      </c>
      <c r="D43" s="519"/>
    </row>
    <row r="44" spans="2:6" ht="15" customHeight="1">
      <c r="C44" s="585" t="s">
        <v>683</v>
      </c>
      <c r="D44" s="519"/>
    </row>
    <row r="45" spans="2:6" ht="15" customHeight="1">
      <c r="C45" s="585" t="s">
        <v>684</v>
      </c>
      <c r="D45" s="519"/>
    </row>
    <row r="46" spans="2:6" ht="15" customHeight="1">
      <c r="B46" s="605"/>
      <c r="C46" s="585" t="s">
        <v>915</v>
      </c>
      <c r="D46" s="519"/>
    </row>
    <row r="47" spans="2:6" ht="18.600000000000001" customHeight="1">
      <c r="C47" s="903" t="s">
        <v>685</v>
      </c>
      <c r="D47" s="900"/>
    </row>
    <row r="48" spans="2:6" ht="8.4" customHeight="1">
      <c r="C48" s="526"/>
    </row>
    <row r="49" spans="1:4" s="814" customFormat="1" ht="9" hidden="1" customHeight="1">
      <c r="A49" s="821"/>
      <c r="B49" s="588"/>
      <c r="C49" s="847"/>
    </row>
    <row r="50" spans="1:4" s="814" customFormat="1" ht="19.95" customHeight="1">
      <c r="A50" s="821"/>
      <c r="B50" s="588"/>
      <c r="C50" s="873" t="s">
        <v>954</v>
      </c>
      <c r="D50" s="874"/>
    </row>
    <row r="51" spans="1:4" ht="5.4" customHeight="1">
      <c r="A51"/>
    </row>
    <row r="52" spans="1:4" s="814" customFormat="1" ht="30.6" customHeight="1">
      <c r="A52" s="821"/>
      <c r="B52" s="588"/>
      <c r="C52" s="873" t="s">
        <v>955</v>
      </c>
      <c r="D52" s="874"/>
    </row>
  </sheetData>
  <mergeCells count="1">
    <mergeCell ref="C2:D2"/>
  </mergeCells>
  <hyperlinks>
    <hyperlink ref="A1" location="Índice!A1" display="Índice!A1" xr:uid="{00000000-0004-0000-1900-000000000000}"/>
  </hyperlinks>
  <pageMargins left="0.70866141732283472" right="0.70866141732283472" top="0.74803149606299213" bottom="0.74803149606299213" header="0.31496062992125984" footer="0.31496062992125984"/>
  <pageSetup paperSize="9" scale="88" orientation="portrait" r:id="rId1"/>
  <headerFooter>
    <oddFooter>&amp;L29/04/2015&amp;R&amp;F</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F33"/>
  <sheetViews>
    <sheetView showGridLines="0" topLeftCell="A13" zoomScaleNormal="100" workbookViewId="0">
      <selection activeCell="C33" sqref="C33"/>
    </sheetView>
  </sheetViews>
  <sheetFormatPr defaultColWidth="9.33203125" defaultRowHeight="13.8"/>
  <cols>
    <col min="1" max="1" width="9.5546875" style="174" bestFit="1" customWidth="1"/>
    <col min="2" max="2" width="2.5546875" style="92" customWidth="1"/>
    <col min="3" max="3" width="112.33203125" style="292" customWidth="1"/>
    <col min="4" max="4" width="13.6640625" style="292" bestFit="1" customWidth="1"/>
    <col min="5" max="5" width="1.6640625" style="92" customWidth="1"/>
    <col min="6" max="6" width="11.33203125" style="92" bestFit="1" customWidth="1"/>
    <col min="7" max="16384" width="9.33203125" style="92"/>
  </cols>
  <sheetData>
    <row r="1" spans="1:6">
      <c r="A1" s="8">
        <f>'N2-25-REN - Ajustamento GGS'!A1+1</f>
        <v>26</v>
      </c>
      <c r="B1" s="9"/>
      <c r="C1" s="9"/>
      <c r="D1" s="9"/>
    </row>
    <row r="2" spans="1:6" ht="15.6">
      <c r="A2" s="9"/>
      <c r="B2" s="9"/>
      <c r="C2" s="957"/>
      <c r="D2" s="957"/>
    </row>
    <row r="3" spans="1:6" ht="14.4">
      <c r="A3" s="9"/>
      <c r="B3" s="9"/>
      <c r="C3"/>
      <c r="D3" s="290"/>
    </row>
    <row r="4" spans="1:6">
      <c r="A4" s="9"/>
      <c r="B4" s="9"/>
      <c r="C4" s="290"/>
      <c r="D4" s="290"/>
    </row>
    <row r="5" spans="1:6">
      <c r="C5" s="258" t="s">
        <v>554</v>
      </c>
      <c r="D5" s="258"/>
    </row>
    <row r="6" spans="1:6">
      <c r="C6" s="175"/>
      <c r="D6" s="175"/>
    </row>
    <row r="7" spans="1:6">
      <c r="C7" s="92"/>
      <c r="D7" s="426" t="s">
        <v>280</v>
      </c>
    </row>
    <row r="8" spans="1:6" s="182" customFormat="1" ht="22.5" customHeight="1">
      <c r="A8" s="181"/>
      <c r="C8" s="434" t="s">
        <v>555</v>
      </c>
      <c r="D8" s="434" t="s">
        <v>563</v>
      </c>
    </row>
    <row r="9" spans="1:6" ht="21" customHeight="1">
      <c r="C9" s="515" t="s">
        <v>564</v>
      </c>
      <c r="D9" s="515"/>
      <c r="E9" s="176"/>
    </row>
    <row r="10" spans="1:6" ht="21" customHeight="1">
      <c r="C10" s="343" t="s">
        <v>565</v>
      </c>
      <c r="D10" s="516"/>
      <c r="E10" s="176"/>
      <c r="F10" s="184"/>
    </row>
    <row r="11" spans="1:6" ht="21" customHeight="1">
      <c r="C11" s="343" t="s">
        <v>566</v>
      </c>
      <c r="D11" s="517"/>
      <c r="E11" s="176"/>
    </row>
    <row r="12" spans="1:6" ht="21" customHeight="1">
      <c r="C12" s="343" t="s">
        <v>567</v>
      </c>
      <c r="D12" s="343"/>
      <c r="E12" s="176"/>
    </row>
    <row r="13" spans="1:6" ht="21" customHeight="1">
      <c r="C13" s="343" t="s">
        <v>568</v>
      </c>
      <c r="D13" s="343"/>
      <c r="E13" s="176"/>
    </row>
    <row r="14" spans="1:6" ht="21" customHeight="1">
      <c r="C14" s="343" t="s">
        <v>569</v>
      </c>
      <c r="D14" s="518"/>
      <c r="E14" s="176"/>
    </row>
    <row r="15" spans="1:6" ht="21" customHeight="1">
      <c r="C15" s="343" t="s">
        <v>570</v>
      </c>
      <c r="D15" s="343"/>
      <c r="E15" s="176"/>
    </row>
    <row r="16" spans="1:6" ht="21" customHeight="1">
      <c r="C16" s="343" t="s">
        <v>571</v>
      </c>
      <c r="D16" s="343"/>
      <c r="E16" s="176"/>
    </row>
    <row r="17" spans="3:6" ht="21" customHeight="1">
      <c r="C17" s="343" t="s">
        <v>572</v>
      </c>
      <c r="D17" s="343"/>
      <c r="E17" s="176"/>
    </row>
    <row r="18" spans="3:6" ht="21" customHeight="1">
      <c r="C18" s="519" t="s">
        <v>573</v>
      </c>
      <c r="D18" s="519"/>
      <c r="E18" s="176"/>
    </row>
    <row r="19" spans="3:6" ht="21" customHeight="1">
      <c r="C19" s="519" t="s">
        <v>574</v>
      </c>
      <c r="D19" s="519"/>
      <c r="E19" s="176"/>
    </row>
    <row r="20" spans="3:6" ht="21" customHeight="1">
      <c r="C20" s="519" t="s">
        <v>575</v>
      </c>
      <c r="D20" s="519"/>
      <c r="E20" s="176"/>
    </row>
    <row r="21" spans="3:6" ht="21" customHeight="1">
      <c r="C21" s="519" t="s">
        <v>576</v>
      </c>
      <c r="D21" s="519"/>
      <c r="E21" s="176"/>
    </row>
    <row r="22" spans="3:6" ht="21" customHeight="1">
      <c r="C22" s="519" t="s">
        <v>577</v>
      </c>
      <c r="D22" s="519"/>
      <c r="E22" s="176"/>
    </row>
    <row r="23" spans="3:6" ht="21.75" customHeight="1">
      <c r="C23" s="522" t="s">
        <v>556</v>
      </c>
      <c r="D23" s="519"/>
      <c r="E23" s="176"/>
    </row>
    <row r="24" spans="3:6" ht="21.75" customHeight="1">
      <c r="C24" s="522" t="s">
        <v>557</v>
      </c>
      <c r="D24" s="520"/>
      <c r="E24"/>
      <c r="F24"/>
    </row>
    <row r="25" spans="3:6" ht="21.75" customHeight="1">
      <c r="C25" s="522" t="s">
        <v>558</v>
      </c>
      <c r="D25" s="520"/>
      <c r="E25"/>
      <c r="F25"/>
    </row>
    <row r="26" spans="3:6" ht="21.75" customHeight="1">
      <c r="C26" s="522" t="s">
        <v>559</v>
      </c>
      <c r="D26" s="520"/>
      <c r="E26"/>
      <c r="F26"/>
    </row>
    <row r="27" spans="3:6" ht="21.75" customHeight="1">
      <c r="C27" s="523" t="s">
        <v>560</v>
      </c>
      <c r="D27" s="521"/>
      <c r="E27"/>
      <c r="F27"/>
    </row>
    <row r="28" spans="3:6" ht="3.75" customHeight="1">
      <c r="C28"/>
      <c r="D28"/>
      <c r="E28"/>
      <c r="F28"/>
    </row>
    <row r="29" spans="3:6" ht="21.75" customHeight="1">
      <c r="C29" s="525" t="s">
        <v>561</v>
      </c>
      <c r="D29" s="524"/>
      <c r="E29"/>
      <c r="F29"/>
    </row>
    <row r="30" spans="3:6" ht="7.5" customHeight="1">
      <c r="C30" s="475"/>
      <c r="D30"/>
      <c r="E30"/>
      <c r="F30"/>
    </row>
    <row r="31" spans="3:6" ht="20.25" customHeight="1">
      <c r="C31" s="525" t="s">
        <v>562</v>
      </c>
      <c r="D31" s="524"/>
      <c r="E31"/>
      <c r="F31"/>
    </row>
    <row r="32" spans="3:6" ht="6.75" customHeight="1">
      <c r="C32" s="526"/>
    </row>
    <row r="33" spans="3:4" ht="20.25" customHeight="1">
      <c r="C33" s="525" t="s">
        <v>700</v>
      </c>
      <c r="D33" s="524"/>
    </row>
  </sheetData>
  <mergeCells count="1">
    <mergeCell ref="C2:D2"/>
  </mergeCells>
  <hyperlinks>
    <hyperlink ref="A1" location="Índice!A1" display="Índice!A1" xr:uid="{00000000-0004-0000-1A00-000000000000}"/>
  </hyperlinks>
  <pageMargins left="0.70866141732283472" right="0.70866141732283472" top="0.74803149606299213" bottom="0.74803149606299213" header="0.31496062992125984" footer="0.31496062992125984"/>
  <pageSetup paperSize="9" scale="88" orientation="portrait" r:id="rId1"/>
  <headerFooter>
    <oddFooter>&amp;L29/04/2015&amp;R&amp;F</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BJ50"/>
  <sheetViews>
    <sheetView showGridLines="0" zoomScale="70" zoomScaleNormal="70" workbookViewId="0">
      <pane ySplit="9" topLeftCell="A10" activePane="bottomLeft" state="frozen"/>
      <selection activeCell="D29" sqref="D29"/>
      <selection pane="bottomLeft" activeCell="B3" sqref="B3"/>
    </sheetView>
  </sheetViews>
  <sheetFormatPr defaultColWidth="9.33203125" defaultRowHeight="13.8"/>
  <cols>
    <col min="1" max="1" width="15.44140625" style="338" bestFit="1" customWidth="1"/>
    <col min="2" max="2" width="33.5546875" style="338" bestFit="1" customWidth="1"/>
    <col min="3" max="11" width="18.6640625" style="338" customWidth="1"/>
    <col min="12" max="12" width="21.5546875" style="338" bestFit="1" customWidth="1"/>
    <col min="13" max="22" width="18.6640625" style="338" customWidth="1"/>
    <col min="23" max="23" width="21.5546875" style="338" bestFit="1" customWidth="1"/>
    <col min="24" max="33" width="18.6640625" style="338" customWidth="1"/>
    <col min="34" max="34" width="21.5546875" style="338" bestFit="1" customWidth="1"/>
    <col min="35" max="44" width="18.6640625" style="338" customWidth="1"/>
    <col min="45" max="45" width="21.5546875" style="338" bestFit="1" customWidth="1"/>
    <col min="46" max="47" width="18.6640625" style="338" customWidth="1"/>
    <col min="48" max="48" width="20.5546875" style="338" bestFit="1" customWidth="1"/>
    <col min="49" max="49" width="18.6640625" style="338" customWidth="1"/>
    <col min="50" max="54" width="20.5546875" style="338" bestFit="1" customWidth="1"/>
    <col min="55" max="55" width="18.6640625" style="338" customWidth="1"/>
    <col min="56" max="56" width="21.5546875" style="338" bestFit="1" customWidth="1"/>
    <col min="57" max="58" width="18.6640625" style="338" customWidth="1"/>
    <col min="59" max="16384" width="9.33203125" style="338"/>
  </cols>
  <sheetData>
    <row r="1" spans="1:62">
      <c r="A1" s="8">
        <f>'[41]N2-26-REN - Ajustamento TEE'!A1+1</f>
        <v>27</v>
      </c>
    </row>
    <row r="2" spans="1:62" ht="16.5" customHeight="1">
      <c r="A2" s="349"/>
      <c r="B2" s="1006" t="s">
        <v>977</v>
      </c>
      <c r="C2" s="1006"/>
      <c r="D2" s="1006"/>
      <c r="E2" s="1006"/>
      <c r="F2" s="1006"/>
      <c r="G2" s="1006"/>
      <c r="H2" s="1006"/>
      <c r="I2" s="1006"/>
      <c r="J2" s="1006"/>
      <c r="K2" s="1006"/>
      <c r="L2" s="1006"/>
      <c r="M2" s="1006"/>
      <c r="N2" s="1006"/>
      <c r="O2" s="1006"/>
      <c r="P2" s="1006"/>
      <c r="Q2" s="1006"/>
      <c r="R2" s="1006"/>
      <c r="S2" s="1006"/>
      <c r="T2" s="1006"/>
      <c r="U2" s="1006"/>
      <c r="V2" s="1006"/>
      <c r="W2" s="1006"/>
      <c r="X2" s="1006"/>
      <c r="Y2" s="1006"/>
      <c r="Z2" s="1006"/>
      <c r="AA2" s="1006"/>
      <c r="AB2" s="1006"/>
      <c r="AC2" s="1006"/>
      <c r="AD2" s="1006"/>
      <c r="AE2" s="1006"/>
      <c r="AF2" s="1006"/>
      <c r="AG2" s="1006"/>
      <c r="AH2" s="1006"/>
      <c r="AI2" s="1006"/>
      <c r="AJ2" s="1006"/>
      <c r="AK2" s="1006"/>
      <c r="AL2" s="1006"/>
      <c r="AM2" s="1006"/>
      <c r="AN2" s="1006"/>
      <c r="AO2" s="1006"/>
      <c r="AP2" s="1006"/>
      <c r="AQ2" s="1006"/>
      <c r="AR2" s="1006"/>
      <c r="AS2" s="1006"/>
      <c r="AT2" s="1006"/>
      <c r="AU2" s="1006"/>
      <c r="AV2" s="1006"/>
      <c r="AW2" s="1006"/>
      <c r="AX2" s="1006"/>
      <c r="AY2" s="1006"/>
      <c r="AZ2" s="1006"/>
      <c r="BA2" s="1006"/>
      <c r="BB2" s="1006"/>
      <c r="BC2" s="1006"/>
      <c r="BD2" s="1006"/>
      <c r="BE2" s="1006"/>
      <c r="BF2" s="348"/>
      <c r="BG2" s="347"/>
      <c r="BH2" s="347"/>
      <c r="BI2" s="347"/>
    </row>
    <row r="3" spans="1:62">
      <c r="B3" s="760"/>
      <c r="C3" s="347"/>
      <c r="D3" s="347"/>
      <c r="E3" s="347"/>
      <c r="F3" s="347"/>
      <c r="G3" s="347"/>
    </row>
    <row r="4" spans="1:62" ht="2.25" customHeight="1"/>
    <row r="5" spans="1:62" ht="15" customHeight="1">
      <c r="B5" s="338" t="s">
        <v>381</v>
      </c>
    </row>
    <row r="6" spans="1:62" ht="13.5" customHeight="1">
      <c r="BG6" s="346"/>
      <c r="BJ6" s="346" t="s">
        <v>380</v>
      </c>
    </row>
    <row r="7" spans="1:62" s="340" customFormat="1" ht="30.75" customHeight="1">
      <c r="B7" s="1007" t="s">
        <v>379</v>
      </c>
      <c r="C7" s="1010" t="s">
        <v>864</v>
      </c>
      <c r="D7" s="1011"/>
      <c r="E7" s="1011"/>
      <c r="F7" s="1011"/>
      <c r="G7" s="1011"/>
      <c r="H7" s="1011"/>
      <c r="I7" s="1011"/>
      <c r="J7" s="1011"/>
      <c r="K7" s="1011"/>
      <c r="L7" s="1011"/>
      <c r="M7" s="1011"/>
      <c r="N7" s="1012"/>
      <c r="O7" s="1013" t="s">
        <v>421</v>
      </c>
      <c r="P7" s="1014"/>
      <c r="Q7" s="1014"/>
      <c r="R7" s="1014"/>
      <c r="S7" s="1014"/>
      <c r="T7" s="1014"/>
      <c r="U7" s="1014"/>
      <c r="V7" s="1014"/>
      <c r="W7" s="1014"/>
      <c r="X7" s="1014"/>
      <c r="Y7" s="1014"/>
      <c r="Z7" s="1015"/>
      <c r="AA7" s="1016" t="s">
        <v>97</v>
      </c>
      <c r="AB7" s="1017"/>
      <c r="AC7" s="1017"/>
      <c r="AD7" s="1017"/>
      <c r="AE7" s="1017"/>
      <c r="AF7" s="1017"/>
      <c r="AG7" s="1017"/>
      <c r="AH7" s="1017"/>
      <c r="AI7" s="1017"/>
      <c r="AJ7" s="1017"/>
      <c r="AK7" s="1017"/>
      <c r="AL7" s="1018"/>
      <c r="AM7" s="1019" t="s">
        <v>382</v>
      </c>
      <c r="AN7" s="1020"/>
      <c r="AO7" s="1020"/>
      <c r="AP7" s="1020"/>
      <c r="AQ7" s="1020"/>
      <c r="AR7" s="1020"/>
      <c r="AS7" s="1020"/>
      <c r="AT7" s="1020"/>
      <c r="AU7" s="1020"/>
      <c r="AV7" s="1020"/>
      <c r="AW7" s="1020"/>
      <c r="AX7" s="1021"/>
      <c r="AY7" s="1022" t="s">
        <v>865</v>
      </c>
      <c r="AZ7" s="1023"/>
      <c r="BA7" s="1023"/>
      <c r="BB7" s="1023"/>
      <c r="BC7" s="1023"/>
      <c r="BD7" s="1023"/>
      <c r="BE7" s="1023"/>
      <c r="BF7" s="1023"/>
      <c r="BG7" s="1023"/>
      <c r="BH7" s="1023"/>
      <c r="BI7" s="1023"/>
      <c r="BJ7" s="1024"/>
    </row>
    <row r="8" spans="1:62" s="340" customFormat="1" ht="29.25" customHeight="1">
      <c r="B8" s="1008"/>
      <c r="C8" s="1025" t="s">
        <v>378</v>
      </c>
      <c r="D8" s="1026"/>
      <c r="E8" s="1027"/>
      <c r="F8" s="1010" t="s">
        <v>376</v>
      </c>
      <c r="G8" s="1011"/>
      <c r="H8" s="1011"/>
      <c r="I8" s="1011"/>
      <c r="J8" s="1011"/>
      <c r="K8" s="1012"/>
      <c r="L8" s="1025" t="s">
        <v>375</v>
      </c>
      <c r="M8" s="1026"/>
      <c r="N8" s="1027"/>
      <c r="O8" s="1058" t="s">
        <v>378</v>
      </c>
      <c r="P8" s="1059"/>
      <c r="Q8" s="1060"/>
      <c r="R8" s="1013" t="s">
        <v>376</v>
      </c>
      <c r="S8" s="1014"/>
      <c r="T8" s="1014"/>
      <c r="U8" s="1014"/>
      <c r="V8" s="1014"/>
      <c r="W8" s="1015"/>
      <c r="X8" s="1058" t="s">
        <v>375</v>
      </c>
      <c r="Y8" s="1059"/>
      <c r="Z8" s="1060"/>
      <c r="AA8" s="1052" t="s">
        <v>378</v>
      </c>
      <c r="AB8" s="1053"/>
      <c r="AC8" s="1054"/>
      <c r="AD8" s="1043" t="s">
        <v>376</v>
      </c>
      <c r="AE8" s="1044"/>
      <c r="AF8" s="1044"/>
      <c r="AG8" s="1044"/>
      <c r="AH8" s="1044"/>
      <c r="AI8" s="1051"/>
      <c r="AJ8" s="1052" t="s">
        <v>375</v>
      </c>
      <c r="AK8" s="1053"/>
      <c r="AL8" s="1054"/>
      <c r="AM8" s="1045" t="s">
        <v>377</v>
      </c>
      <c r="AN8" s="1046"/>
      <c r="AO8" s="1047"/>
      <c r="AP8" s="1040" t="s">
        <v>376</v>
      </c>
      <c r="AQ8" s="1042"/>
      <c r="AR8" s="1042"/>
      <c r="AS8" s="1042"/>
      <c r="AT8" s="1042"/>
      <c r="AU8" s="1041"/>
      <c r="AV8" s="1045" t="s">
        <v>375</v>
      </c>
      <c r="AW8" s="1046"/>
      <c r="AX8" s="1047"/>
      <c r="AY8" s="1034" t="s">
        <v>377</v>
      </c>
      <c r="AZ8" s="1035"/>
      <c r="BA8" s="1036"/>
      <c r="BB8" s="1031" t="s">
        <v>376</v>
      </c>
      <c r="BC8" s="1032"/>
      <c r="BD8" s="1032"/>
      <c r="BE8" s="1032"/>
      <c r="BF8" s="1032"/>
      <c r="BG8" s="1033"/>
      <c r="BH8" s="1034" t="s">
        <v>375</v>
      </c>
      <c r="BI8" s="1035"/>
      <c r="BJ8" s="1036"/>
    </row>
    <row r="9" spans="1:62" s="340" customFormat="1" ht="49.5" customHeight="1">
      <c r="B9" s="1009"/>
      <c r="C9" s="1028"/>
      <c r="D9" s="1029"/>
      <c r="E9" s="1030"/>
      <c r="F9" s="741" t="s">
        <v>374</v>
      </c>
      <c r="G9" s="741" t="s">
        <v>71</v>
      </c>
      <c r="H9" s="1010" t="s">
        <v>373</v>
      </c>
      <c r="I9" s="1012"/>
      <c r="J9" s="1010" t="s">
        <v>72</v>
      </c>
      <c r="K9" s="1011"/>
      <c r="L9" s="1028"/>
      <c r="M9" s="1029"/>
      <c r="N9" s="1030"/>
      <c r="O9" s="1061"/>
      <c r="P9" s="1062"/>
      <c r="Q9" s="1063"/>
      <c r="R9" s="742" t="s">
        <v>374</v>
      </c>
      <c r="S9" s="742" t="s">
        <v>71</v>
      </c>
      <c r="T9" s="1013" t="s">
        <v>373</v>
      </c>
      <c r="U9" s="1015"/>
      <c r="V9" s="1013" t="s">
        <v>72</v>
      </c>
      <c r="W9" s="1014"/>
      <c r="X9" s="1061"/>
      <c r="Y9" s="1062"/>
      <c r="Z9" s="1063"/>
      <c r="AA9" s="1055"/>
      <c r="AB9" s="1056"/>
      <c r="AC9" s="1057"/>
      <c r="AD9" s="743" t="s">
        <v>374</v>
      </c>
      <c r="AE9" s="743" t="s">
        <v>71</v>
      </c>
      <c r="AF9" s="1043" t="s">
        <v>373</v>
      </c>
      <c r="AG9" s="1051"/>
      <c r="AH9" s="1043" t="s">
        <v>72</v>
      </c>
      <c r="AI9" s="1044"/>
      <c r="AJ9" s="1055"/>
      <c r="AK9" s="1056"/>
      <c r="AL9" s="1057"/>
      <c r="AM9" s="1048"/>
      <c r="AN9" s="1049"/>
      <c r="AO9" s="1050"/>
      <c r="AP9" s="744" t="s">
        <v>374</v>
      </c>
      <c r="AQ9" s="744" t="s">
        <v>71</v>
      </c>
      <c r="AR9" s="1040" t="s">
        <v>373</v>
      </c>
      <c r="AS9" s="1041"/>
      <c r="AT9" s="1040" t="s">
        <v>72</v>
      </c>
      <c r="AU9" s="1042"/>
      <c r="AV9" s="1048"/>
      <c r="AW9" s="1049"/>
      <c r="AX9" s="1050"/>
      <c r="AY9" s="1037"/>
      <c r="AZ9" s="1038"/>
      <c r="BA9" s="1039"/>
      <c r="BB9" s="745" t="s">
        <v>374</v>
      </c>
      <c r="BC9" s="745" t="s">
        <v>71</v>
      </c>
      <c r="BD9" s="1031" t="s">
        <v>373</v>
      </c>
      <c r="BE9" s="1033"/>
      <c r="BF9" s="1031" t="s">
        <v>72</v>
      </c>
      <c r="BG9" s="1032"/>
      <c r="BH9" s="1037"/>
      <c r="BI9" s="1038"/>
      <c r="BJ9" s="1039"/>
    </row>
    <row r="10" spans="1:62" s="340" customFormat="1" ht="69">
      <c r="B10" s="746"/>
      <c r="C10" s="747" t="s">
        <v>422</v>
      </c>
      <c r="D10" s="747" t="s">
        <v>423</v>
      </c>
      <c r="E10" s="747" t="s">
        <v>229</v>
      </c>
      <c r="F10" s="747" t="s">
        <v>423</v>
      </c>
      <c r="G10" s="747" t="s">
        <v>424</v>
      </c>
      <c r="H10" s="747" t="s">
        <v>372</v>
      </c>
      <c r="I10" s="747" t="s">
        <v>423</v>
      </c>
      <c r="J10" s="747" t="s">
        <v>422</v>
      </c>
      <c r="K10" s="747" t="s">
        <v>423</v>
      </c>
      <c r="L10" s="747" t="s">
        <v>422</v>
      </c>
      <c r="M10" s="747" t="s">
        <v>425</v>
      </c>
      <c r="N10" s="747" t="s">
        <v>229</v>
      </c>
      <c r="O10" s="748" t="s">
        <v>422</v>
      </c>
      <c r="P10" s="748" t="s">
        <v>423</v>
      </c>
      <c r="Q10" s="748" t="s">
        <v>229</v>
      </c>
      <c r="R10" s="748" t="s">
        <v>423</v>
      </c>
      <c r="S10" s="748" t="s">
        <v>424</v>
      </c>
      <c r="T10" s="748" t="s">
        <v>372</v>
      </c>
      <c r="U10" s="748" t="s">
        <v>423</v>
      </c>
      <c r="V10" s="748" t="s">
        <v>422</v>
      </c>
      <c r="W10" s="748" t="s">
        <v>423</v>
      </c>
      <c r="X10" s="748" t="s">
        <v>422</v>
      </c>
      <c r="Y10" s="748" t="s">
        <v>425</v>
      </c>
      <c r="Z10" s="748" t="s">
        <v>229</v>
      </c>
      <c r="AA10" s="749" t="s">
        <v>422</v>
      </c>
      <c r="AB10" s="749" t="s">
        <v>423</v>
      </c>
      <c r="AC10" s="749" t="s">
        <v>229</v>
      </c>
      <c r="AD10" s="749" t="s">
        <v>423</v>
      </c>
      <c r="AE10" s="749" t="s">
        <v>424</v>
      </c>
      <c r="AF10" s="749" t="s">
        <v>372</v>
      </c>
      <c r="AG10" s="749" t="s">
        <v>423</v>
      </c>
      <c r="AH10" s="749" t="s">
        <v>422</v>
      </c>
      <c r="AI10" s="749" t="s">
        <v>423</v>
      </c>
      <c r="AJ10" s="749" t="s">
        <v>422</v>
      </c>
      <c r="AK10" s="749" t="s">
        <v>425</v>
      </c>
      <c r="AL10" s="749" t="s">
        <v>229</v>
      </c>
      <c r="AM10" s="750" t="s">
        <v>422</v>
      </c>
      <c r="AN10" s="750" t="s">
        <v>423</v>
      </c>
      <c r="AO10" s="750" t="s">
        <v>229</v>
      </c>
      <c r="AP10" s="750" t="s">
        <v>423</v>
      </c>
      <c r="AQ10" s="750" t="s">
        <v>424</v>
      </c>
      <c r="AR10" s="750" t="s">
        <v>372</v>
      </c>
      <c r="AS10" s="750" t="s">
        <v>423</v>
      </c>
      <c r="AT10" s="750" t="s">
        <v>422</v>
      </c>
      <c r="AU10" s="750" t="s">
        <v>423</v>
      </c>
      <c r="AV10" s="750" t="s">
        <v>422</v>
      </c>
      <c r="AW10" s="750" t="s">
        <v>425</v>
      </c>
      <c r="AX10" s="750" t="s">
        <v>229</v>
      </c>
      <c r="AY10" s="751" t="s">
        <v>422</v>
      </c>
      <c r="AZ10" s="751" t="s">
        <v>423</v>
      </c>
      <c r="BA10" s="751" t="s">
        <v>229</v>
      </c>
      <c r="BB10" s="751" t="s">
        <v>423</v>
      </c>
      <c r="BC10" s="751" t="s">
        <v>424</v>
      </c>
      <c r="BD10" s="751" t="s">
        <v>372</v>
      </c>
      <c r="BE10" s="751" t="s">
        <v>423</v>
      </c>
      <c r="BF10" s="751" t="s">
        <v>422</v>
      </c>
      <c r="BG10" s="751" t="s">
        <v>423</v>
      </c>
      <c r="BH10" s="751" t="s">
        <v>422</v>
      </c>
      <c r="BI10" s="751" t="s">
        <v>425</v>
      </c>
      <c r="BJ10" s="751" t="s">
        <v>229</v>
      </c>
    </row>
    <row r="11" spans="1:62" s="340" customFormat="1" ht="14.25" customHeight="1">
      <c r="B11" s="656"/>
      <c r="C11" s="747" t="s">
        <v>371</v>
      </c>
      <c r="D11" s="752" t="s">
        <v>370</v>
      </c>
      <c r="E11" s="752" t="s">
        <v>369</v>
      </c>
      <c r="F11" s="752" t="s">
        <v>368</v>
      </c>
      <c r="G11" s="752" t="s">
        <v>367</v>
      </c>
      <c r="H11" s="747" t="s">
        <v>366</v>
      </c>
      <c r="I11" s="752" t="s">
        <v>365</v>
      </c>
      <c r="J11" s="747" t="s">
        <v>364</v>
      </c>
      <c r="K11" s="747" t="s">
        <v>426</v>
      </c>
      <c r="L11" s="747" t="s">
        <v>427</v>
      </c>
      <c r="M11" s="747" t="s">
        <v>428</v>
      </c>
      <c r="N11" s="747" t="s">
        <v>429</v>
      </c>
      <c r="O11" s="748" t="s">
        <v>363</v>
      </c>
      <c r="P11" s="753" t="s">
        <v>362</v>
      </c>
      <c r="Q11" s="753" t="s">
        <v>866</v>
      </c>
      <c r="R11" s="753" t="s">
        <v>361</v>
      </c>
      <c r="S11" s="753" t="s">
        <v>360</v>
      </c>
      <c r="T11" s="748" t="s">
        <v>359</v>
      </c>
      <c r="U11" s="753" t="s">
        <v>358</v>
      </c>
      <c r="V11" s="748" t="s">
        <v>357</v>
      </c>
      <c r="W11" s="748" t="s">
        <v>430</v>
      </c>
      <c r="X11" s="748" t="s">
        <v>431</v>
      </c>
      <c r="Y11" s="748" t="s">
        <v>432</v>
      </c>
      <c r="Z11" s="748" t="s">
        <v>433</v>
      </c>
      <c r="AA11" s="749" t="s">
        <v>356</v>
      </c>
      <c r="AB11" s="754" t="s">
        <v>355</v>
      </c>
      <c r="AC11" s="754" t="s">
        <v>354</v>
      </c>
      <c r="AD11" s="754" t="s">
        <v>353</v>
      </c>
      <c r="AE11" s="754" t="s">
        <v>352</v>
      </c>
      <c r="AF11" s="749" t="s">
        <v>351</v>
      </c>
      <c r="AG11" s="754" t="s">
        <v>350</v>
      </c>
      <c r="AH11" s="749" t="s">
        <v>349</v>
      </c>
      <c r="AI11" s="749" t="s">
        <v>434</v>
      </c>
      <c r="AJ11" s="749" t="s">
        <v>435</v>
      </c>
      <c r="AK11" s="749" t="s">
        <v>436</v>
      </c>
      <c r="AL11" s="749" t="s">
        <v>437</v>
      </c>
      <c r="AM11" s="750" t="s">
        <v>348</v>
      </c>
      <c r="AN11" s="755" t="s">
        <v>347</v>
      </c>
      <c r="AO11" s="755" t="s">
        <v>346</v>
      </c>
      <c r="AP11" s="750" t="s">
        <v>345</v>
      </c>
      <c r="AQ11" s="755" t="s">
        <v>344</v>
      </c>
      <c r="AR11" s="755" t="s">
        <v>343</v>
      </c>
      <c r="AS11" s="750" t="s">
        <v>342</v>
      </c>
      <c r="AT11" s="750" t="s">
        <v>341</v>
      </c>
      <c r="AU11" s="750" t="s">
        <v>438</v>
      </c>
      <c r="AV11" s="750" t="s">
        <v>439</v>
      </c>
      <c r="AW11" s="750" t="s">
        <v>440</v>
      </c>
      <c r="AX11" s="750" t="s">
        <v>441</v>
      </c>
      <c r="AY11" s="751" t="s">
        <v>340</v>
      </c>
      <c r="AZ11" s="751" t="s">
        <v>339</v>
      </c>
      <c r="BA11" s="751" t="s">
        <v>338</v>
      </c>
      <c r="BB11" s="751" t="s">
        <v>337</v>
      </c>
      <c r="BC11" s="756" t="s">
        <v>442</v>
      </c>
      <c r="BD11" s="751" t="s">
        <v>336</v>
      </c>
      <c r="BE11" s="751" t="s">
        <v>335</v>
      </c>
      <c r="BF11" s="751" t="s">
        <v>334</v>
      </c>
      <c r="BG11" s="751" t="s">
        <v>443</v>
      </c>
      <c r="BH11" s="751" t="s">
        <v>444</v>
      </c>
      <c r="BI11" s="751" t="s">
        <v>445</v>
      </c>
      <c r="BJ11" s="751" t="s">
        <v>446</v>
      </c>
    </row>
    <row r="12" spans="1:62" s="340" customFormat="1" ht="14.25" customHeight="1">
      <c r="B12" s="656"/>
      <c r="C12" s="345"/>
      <c r="D12" s="345"/>
      <c r="E12" s="345"/>
      <c r="F12" s="345"/>
      <c r="G12" s="437"/>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c r="AP12" s="345"/>
      <c r="AQ12" s="345"/>
      <c r="AR12" s="345"/>
      <c r="AS12" s="345"/>
      <c r="AT12" s="345"/>
      <c r="AU12" s="345"/>
      <c r="AV12" s="345"/>
      <c r="AW12" s="345"/>
      <c r="AX12" s="345"/>
      <c r="AY12" s="345"/>
      <c r="AZ12" s="345"/>
      <c r="BA12" s="345"/>
      <c r="BB12" s="345"/>
      <c r="BC12" s="345"/>
      <c r="BD12" s="345"/>
      <c r="BE12" s="345"/>
      <c r="BF12" s="345"/>
      <c r="BG12" s="345"/>
      <c r="BH12" s="345"/>
      <c r="BI12" s="345"/>
      <c r="BJ12" s="345"/>
    </row>
    <row r="13" spans="1:62" s="340" customFormat="1">
      <c r="B13" s="344" t="s">
        <v>77</v>
      </c>
      <c r="C13" s="341"/>
      <c r="D13" s="341"/>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1"/>
      <c r="AQ13" s="341"/>
      <c r="AR13" s="341"/>
      <c r="AS13" s="341"/>
      <c r="AT13" s="341"/>
      <c r="AU13" s="341"/>
      <c r="AV13" s="341"/>
      <c r="AW13" s="341"/>
      <c r="AX13" s="341"/>
      <c r="AY13" s="341"/>
      <c r="AZ13" s="341"/>
      <c r="BA13" s="341"/>
      <c r="BB13" s="341"/>
      <c r="BC13" s="341"/>
      <c r="BD13" s="341"/>
      <c r="BE13" s="341"/>
      <c r="BF13" s="341"/>
      <c r="BG13" s="341"/>
      <c r="BH13" s="341"/>
      <c r="BI13" s="341"/>
      <c r="BJ13" s="341"/>
    </row>
    <row r="14" spans="1:62" s="340" customFormat="1">
      <c r="B14" s="343" t="s">
        <v>333</v>
      </c>
      <c r="C14" s="341"/>
      <c r="D14" s="341"/>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1"/>
      <c r="AQ14" s="341"/>
      <c r="AR14" s="341"/>
      <c r="AS14" s="341"/>
      <c r="AT14" s="341"/>
      <c r="AU14" s="341"/>
      <c r="AV14" s="341"/>
      <c r="AW14" s="341"/>
      <c r="AX14" s="341"/>
      <c r="AY14" s="341"/>
      <c r="AZ14" s="341"/>
      <c r="BA14" s="341"/>
      <c r="BB14" s="341"/>
      <c r="BC14" s="341"/>
      <c r="BD14" s="341"/>
      <c r="BE14" s="341"/>
      <c r="BF14" s="341"/>
      <c r="BG14" s="341"/>
      <c r="BH14" s="341"/>
      <c r="BI14" s="341"/>
      <c r="BJ14" s="341"/>
    </row>
    <row r="15" spans="1:62" s="340" customFormat="1">
      <c r="B15" s="343" t="s">
        <v>332</v>
      </c>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341"/>
      <c r="AX15" s="341"/>
      <c r="AY15" s="341"/>
      <c r="AZ15" s="341"/>
      <c r="BA15" s="341"/>
      <c r="BB15" s="341"/>
      <c r="BC15" s="341"/>
      <c r="BD15" s="341"/>
      <c r="BE15" s="341"/>
      <c r="BF15" s="341"/>
      <c r="BG15" s="341"/>
      <c r="BH15" s="341"/>
      <c r="BI15" s="341"/>
      <c r="BJ15" s="341"/>
    </row>
    <row r="16" spans="1:62" s="340" customFormat="1">
      <c r="B16" s="343" t="s">
        <v>331</v>
      </c>
      <c r="C16" s="341"/>
      <c r="D16" s="341"/>
      <c r="E16" s="341"/>
      <c r="F16" s="341"/>
      <c r="G16" s="341"/>
      <c r="H16" s="341"/>
      <c r="I16" s="341"/>
      <c r="J16" s="341"/>
      <c r="K16" s="341"/>
      <c r="L16" s="341"/>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1"/>
      <c r="AK16" s="341"/>
      <c r="AL16" s="341"/>
      <c r="AM16" s="341"/>
      <c r="AN16" s="341"/>
      <c r="AO16" s="341"/>
      <c r="AP16" s="341"/>
      <c r="AQ16" s="341"/>
      <c r="AR16" s="341"/>
      <c r="AS16" s="341"/>
      <c r="AT16" s="341"/>
      <c r="AU16" s="341"/>
      <c r="AV16" s="341"/>
      <c r="AW16" s="341"/>
      <c r="AX16" s="341"/>
      <c r="AY16" s="341"/>
      <c r="AZ16" s="341"/>
      <c r="BA16" s="341"/>
      <c r="BB16" s="341"/>
      <c r="BC16" s="341"/>
      <c r="BD16" s="341"/>
      <c r="BE16" s="341"/>
      <c r="BF16" s="341"/>
      <c r="BG16" s="341"/>
      <c r="BH16" s="341"/>
      <c r="BI16" s="341"/>
      <c r="BJ16" s="341"/>
    </row>
    <row r="17" spans="2:62" s="340" customFormat="1">
      <c r="B17" s="343" t="s">
        <v>82</v>
      </c>
      <c r="C17" s="341"/>
      <c r="D17" s="341"/>
      <c r="E17" s="341"/>
      <c r="F17" s="341"/>
      <c r="G17" s="341"/>
      <c r="H17" s="341"/>
      <c r="I17" s="341"/>
      <c r="J17" s="341"/>
      <c r="K17" s="341"/>
      <c r="L17" s="341"/>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1"/>
      <c r="AK17" s="341"/>
      <c r="AL17" s="341"/>
      <c r="AM17" s="341"/>
      <c r="AN17" s="341"/>
      <c r="AO17" s="341"/>
      <c r="AP17" s="341"/>
      <c r="AQ17" s="341"/>
      <c r="AR17" s="341"/>
      <c r="AS17" s="341"/>
      <c r="AT17" s="341"/>
      <c r="AU17" s="341"/>
      <c r="AV17" s="341"/>
      <c r="AW17" s="341"/>
      <c r="AX17" s="341"/>
      <c r="AY17" s="341"/>
      <c r="AZ17" s="341"/>
      <c r="BA17" s="341"/>
      <c r="BB17" s="341"/>
      <c r="BC17" s="341"/>
      <c r="BD17" s="341"/>
      <c r="BE17" s="341"/>
      <c r="BF17" s="341"/>
      <c r="BG17" s="341"/>
      <c r="BH17" s="341"/>
      <c r="BI17" s="341"/>
      <c r="BJ17" s="341"/>
    </row>
    <row r="18" spans="2:62" s="340" customFormat="1">
      <c r="B18" s="343" t="s">
        <v>84</v>
      </c>
      <c r="C18" s="341"/>
      <c r="D18" s="341"/>
      <c r="E18" s="341"/>
      <c r="F18" s="341"/>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1"/>
      <c r="AH18" s="341"/>
      <c r="AI18" s="341"/>
      <c r="AJ18" s="341"/>
      <c r="AK18" s="341"/>
      <c r="AL18" s="341"/>
      <c r="AM18" s="341"/>
      <c r="AN18" s="341"/>
      <c r="AO18" s="341"/>
      <c r="AP18" s="341"/>
      <c r="AQ18" s="341"/>
      <c r="AR18" s="341"/>
      <c r="AS18" s="341"/>
      <c r="AT18" s="341"/>
      <c r="AU18" s="341"/>
      <c r="AV18" s="341"/>
      <c r="AW18" s="341"/>
      <c r="AX18" s="341"/>
      <c r="AY18" s="341"/>
      <c r="AZ18" s="341"/>
      <c r="BA18" s="341"/>
      <c r="BB18" s="341"/>
      <c r="BC18" s="341"/>
      <c r="BD18" s="341"/>
      <c r="BE18" s="341"/>
      <c r="BF18" s="341"/>
      <c r="BG18" s="341"/>
      <c r="BH18" s="341"/>
      <c r="BI18" s="341"/>
      <c r="BJ18" s="341"/>
    </row>
    <row r="19" spans="2:62" s="340" customFormat="1">
      <c r="B19" s="342"/>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1"/>
      <c r="BA19" s="341"/>
      <c r="BB19" s="341"/>
      <c r="BC19" s="341"/>
      <c r="BD19" s="341"/>
      <c r="BE19" s="341"/>
      <c r="BF19" s="341"/>
      <c r="BG19" s="341"/>
      <c r="BH19" s="341"/>
      <c r="BI19" s="341"/>
      <c r="BJ19" s="341"/>
    </row>
    <row r="20" spans="2:62" s="340" customFormat="1">
      <c r="B20" s="757" t="s">
        <v>330</v>
      </c>
      <c r="C20" s="758"/>
      <c r="D20" s="758"/>
      <c r="E20" s="758"/>
      <c r="F20" s="758"/>
      <c r="G20" s="759"/>
      <c r="H20" s="758"/>
      <c r="I20" s="758"/>
      <c r="J20" s="758"/>
      <c r="K20" s="758"/>
      <c r="L20" s="758"/>
      <c r="M20" s="758"/>
      <c r="N20" s="758"/>
      <c r="O20" s="758"/>
      <c r="P20" s="758"/>
      <c r="Q20" s="758"/>
      <c r="R20" s="758"/>
      <c r="S20" s="758"/>
      <c r="T20" s="758"/>
      <c r="U20" s="758"/>
      <c r="V20" s="758"/>
      <c r="W20" s="758"/>
      <c r="X20" s="758"/>
      <c r="Y20" s="758"/>
      <c r="Z20" s="758"/>
      <c r="AA20" s="758"/>
      <c r="AB20" s="758"/>
      <c r="AC20" s="758"/>
      <c r="AD20" s="758"/>
      <c r="AE20" s="758"/>
      <c r="AF20" s="758"/>
      <c r="AG20" s="758"/>
      <c r="AH20" s="758"/>
      <c r="AI20" s="758"/>
      <c r="AJ20" s="758"/>
      <c r="AK20" s="758"/>
      <c r="AL20" s="758"/>
      <c r="AM20" s="758"/>
      <c r="AN20" s="758"/>
      <c r="AO20" s="758"/>
      <c r="AP20" s="758"/>
      <c r="AQ20" s="758"/>
      <c r="AR20" s="758"/>
      <c r="AS20" s="758"/>
      <c r="AT20" s="758"/>
      <c r="AU20" s="758"/>
      <c r="AV20" s="758"/>
      <c r="AW20" s="758"/>
      <c r="AX20" s="758"/>
      <c r="AY20" s="758"/>
      <c r="AZ20" s="758"/>
      <c r="BA20" s="758"/>
      <c r="BB20" s="758"/>
      <c r="BC20" s="758"/>
      <c r="BD20" s="758"/>
      <c r="BE20" s="758"/>
      <c r="BF20" s="758"/>
      <c r="BG20" s="758"/>
      <c r="BH20" s="758"/>
      <c r="BI20" s="758"/>
      <c r="BJ20" s="758"/>
    </row>
    <row r="21" spans="2:62">
      <c r="C21" s="339"/>
      <c r="D21" s="339"/>
      <c r="E21" s="339"/>
      <c r="F21" s="339"/>
      <c r="G21" s="438"/>
      <c r="H21" s="339"/>
      <c r="I21" s="339"/>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339"/>
      <c r="AP21" s="339"/>
      <c r="AQ21" s="339"/>
      <c r="AR21" s="339"/>
      <c r="AS21" s="339"/>
      <c r="AT21" s="339"/>
      <c r="AU21" s="339"/>
      <c r="AV21" s="339"/>
      <c r="AW21" s="339"/>
      <c r="AX21" s="339"/>
      <c r="AY21" s="339"/>
      <c r="AZ21" s="339"/>
      <c r="BA21" s="339"/>
      <c r="BB21" s="339"/>
      <c r="BC21" s="339"/>
      <c r="BD21" s="339"/>
      <c r="BE21" s="339"/>
      <c r="BF21" s="339"/>
    </row>
    <row r="22" spans="2:62">
      <c r="C22" s="339"/>
      <c r="D22" s="339"/>
      <c r="E22" s="339"/>
      <c r="F22" s="339"/>
      <c r="G22" s="438"/>
      <c r="H22" s="339"/>
      <c r="I22" s="339"/>
      <c r="J22" s="339"/>
      <c r="K22" s="339"/>
      <c r="L22" s="339"/>
      <c r="M22" s="339"/>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39"/>
      <c r="AL22" s="339"/>
      <c r="AM22" s="339"/>
      <c r="AN22" s="339"/>
      <c r="AO22" s="339"/>
      <c r="AP22" s="339"/>
      <c r="AQ22" s="339"/>
      <c r="AR22" s="339"/>
      <c r="AS22" s="339"/>
      <c r="AT22" s="339"/>
      <c r="AU22" s="339"/>
      <c r="AV22" s="339"/>
      <c r="AW22" s="339"/>
      <c r="AX22" s="339"/>
      <c r="AY22" s="339"/>
      <c r="AZ22" s="339"/>
      <c r="BA22" s="339"/>
      <c r="BB22" s="339"/>
      <c r="BC22" s="339"/>
      <c r="BD22" s="339"/>
      <c r="BE22" s="339"/>
      <c r="BF22" s="339"/>
    </row>
    <row r="23" spans="2:62" s="588" customFormat="1" ht="13.5" customHeight="1">
      <c r="B23" s="588" t="s">
        <v>867</v>
      </c>
    </row>
    <row r="24" spans="2:62" s="599" customFormat="1" ht="14.4">
      <c r="B24" s="905" t="s">
        <v>863</v>
      </c>
      <c r="C24" s="875"/>
      <c r="D24" s="875"/>
      <c r="E24" s="875"/>
      <c r="F24" s="875"/>
      <c r="G24" s="876"/>
      <c r="H24" s="875"/>
      <c r="I24" s="875"/>
      <c r="J24" s="875"/>
      <c r="K24" s="875"/>
      <c r="L24" s="875"/>
      <c r="M24" s="875"/>
      <c r="N24" s="875"/>
      <c r="O24" s="875"/>
      <c r="P24" s="875"/>
      <c r="Q24" s="875"/>
      <c r="R24" s="875"/>
      <c r="S24" s="875"/>
      <c r="T24" s="875"/>
      <c r="U24" s="875"/>
      <c r="V24" s="875"/>
      <c r="W24" s="875"/>
      <c r="X24" s="875"/>
      <c r="Y24" s="875"/>
      <c r="Z24" s="875"/>
      <c r="AA24" s="875"/>
      <c r="AB24" s="875"/>
      <c r="AC24" s="875"/>
      <c r="AD24" s="875"/>
      <c r="AE24" s="875"/>
      <c r="AF24" s="875"/>
      <c r="AG24" s="875"/>
      <c r="AH24" s="875"/>
      <c r="AI24" s="875"/>
      <c r="AJ24" s="875"/>
      <c r="AK24" s="875"/>
      <c r="AL24" s="875"/>
      <c r="AM24" s="875"/>
      <c r="AN24" s="875"/>
      <c r="AO24" s="875"/>
      <c r="AP24" s="875"/>
      <c r="AQ24" s="875"/>
      <c r="AR24" s="875"/>
      <c r="AS24" s="875"/>
      <c r="AT24" s="875"/>
      <c r="AU24" s="875"/>
      <c r="AV24" s="875"/>
      <c r="AW24" s="875"/>
      <c r="AX24" s="875"/>
      <c r="AY24" s="875"/>
      <c r="AZ24" s="875"/>
      <c r="BA24" s="875"/>
      <c r="BB24" s="875"/>
      <c r="BC24" s="875"/>
      <c r="BD24" s="875"/>
      <c r="BE24" s="875"/>
      <c r="BF24" s="875"/>
    </row>
    <row r="25" spans="2:62">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39"/>
      <c r="AM25" s="339"/>
      <c r="AN25" s="339"/>
      <c r="AO25" s="339"/>
      <c r="AP25" s="339"/>
      <c r="AQ25" s="339"/>
      <c r="AR25" s="339"/>
      <c r="AS25" s="339"/>
      <c r="AT25" s="339"/>
      <c r="AU25" s="339"/>
      <c r="AV25" s="339"/>
      <c r="AW25" s="339"/>
      <c r="AX25" s="339"/>
      <c r="AY25" s="339"/>
      <c r="AZ25" s="339"/>
      <c r="BA25" s="339"/>
      <c r="BB25" s="339"/>
      <c r="BC25" s="339"/>
      <c r="BD25" s="339"/>
      <c r="BE25" s="339"/>
    </row>
    <row r="26" spans="2:62">
      <c r="C26" s="339"/>
      <c r="D26" s="339"/>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39"/>
      <c r="AM26" s="339"/>
      <c r="AN26" s="339"/>
      <c r="AO26" s="339"/>
      <c r="AP26" s="339"/>
      <c r="AQ26" s="339"/>
      <c r="AR26" s="339"/>
      <c r="AS26" s="339"/>
      <c r="AT26" s="339"/>
      <c r="AU26" s="339"/>
      <c r="AV26" s="339"/>
      <c r="AW26" s="339"/>
      <c r="AX26" s="339"/>
      <c r="AY26" s="339"/>
      <c r="AZ26" s="339"/>
      <c r="BA26" s="339"/>
      <c r="BB26" s="339"/>
      <c r="BC26" s="339"/>
      <c r="BD26" s="339"/>
      <c r="BE26" s="339"/>
    </row>
    <row r="27" spans="2:62">
      <c r="C27" s="339"/>
      <c r="D27" s="339"/>
      <c r="E27" s="339"/>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39"/>
      <c r="AM27" s="339"/>
      <c r="AN27" s="339"/>
      <c r="AO27" s="339"/>
      <c r="AP27" s="339"/>
      <c r="AQ27" s="339"/>
      <c r="AR27" s="339"/>
      <c r="AS27" s="339"/>
      <c r="AT27" s="339"/>
      <c r="AU27" s="339"/>
      <c r="AV27" s="339"/>
      <c r="AW27" s="339"/>
      <c r="AX27" s="339"/>
      <c r="AY27" s="339"/>
      <c r="AZ27" s="339"/>
      <c r="BA27" s="339"/>
      <c r="BB27" s="339"/>
      <c r="BC27" s="339"/>
      <c r="BD27" s="339"/>
      <c r="BE27" s="339"/>
    </row>
    <row r="28" spans="2:62">
      <c r="C28" s="339"/>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39"/>
      <c r="AM28" s="339"/>
      <c r="AN28" s="339"/>
      <c r="AO28" s="339"/>
      <c r="AP28" s="339"/>
      <c r="AQ28" s="339"/>
      <c r="AR28" s="339"/>
      <c r="AS28" s="339"/>
      <c r="AT28" s="339"/>
      <c r="AU28" s="339"/>
      <c r="AV28" s="339"/>
      <c r="AW28" s="339"/>
      <c r="AX28" s="339"/>
      <c r="AY28" s="339"/>
      <c r="AZ28" s="339"/>
      <c r="BA28" s="339"/>
      <c r="BB28" s="339"/>
      <c r="BC28" s="339"/>
      <c r="BD28" s="339"/>
      <c r="BE28" s="339"/>
    </row>
    <row r="29" spans="2:62">
      <c r="C29" s="339"/>
      <c r="D29" s="339"/>
      <c r="E29" s="33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c r="AL29" s="339"/>
      <c r="AM29" s="339"/>
      <c r="AN29" s="339"/>
      <c r="AO29" s="339"/>
      <c r="AP29" s="339"/>
      <c r="AQ29" s="339"/>
      <c r="AR29" s="339"/>
      <c r="AS29" s="339"/>
      <c r="AT29" s="339"/>
      <c r="AU29" s="339"/>
      <c r="AV29" s="339"/>
      <c r="AW29" s="339"/>
      <c r="AX29" s="339"/>
      <c r="AY29" s="339"/>
      <c r="AZ29" s="339"/>
      <c r="BA29" s="339"/>
      <c r="BB29" s="339"/>
      <c r="BC29" s="339"/>
      <c r="BD29" s="339"/>
      <c r="BE29" s="339"/>
    </row>
    <row r="30" spans="2:62">
      <c r="C30" s="339"/>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339"/>
      <c r="AP30" s="339"/>
      <c r="AQ30" s="339"/>
      <c r="AR30" s="339"/>
      <c r="AS30" s="339"/>
      <c r="AT30" s="339"/>
      <c r="AU30" s="339"/>
      <c r="AV30" s="339"/>
      <c r="AW30" s="339"/>
      <c r="AX30" s="339"/>
      <c r="AY30" s="339"/>
      <c r="AZ30" s="339"/>
      <c r="BA30" s="339"/>
      <c r="BB30" s="339"/>
      <c r="BC30" s="339"/>
      <c r="BD30" s="339"/>
      <c r="BE30" s="339"/>
    </row>
    <row r="31" spans="2:62">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39"/>
      <c r="AM31" s="339"/>
      <c r="AN31" s="339"/>
      <c r="AO31" s="339"/>
      <c r="AP31" s="339"/>
      <c r="AQ31" s="339"/>
      <c r="AR31" s="339"/>
      <c r="AS31" s="339"/>
      <c r="AT31" s="339"/>
      <c r="AU31" s="339"/>
      <c r="AV31" s="339"/>
      <c r="AW31" s="339"/>
      <c r="AX31" s="339"/>
      <c r="AY31" s="339"/>
      <c r="AZ31" s="339"/>
      <c r="BA31" s="339"/>
      <c r="BB31" s="339"/>
      <c r="BC31" s="339"/>
      <c r="BD31" s="339"/>
      <c r="BE31" s="339"/>
    </row>
    <row r="32" spans="2:62">
      <c r="C32" s="339"/>
      <c r="D32" s="339"/>
      <c r="E32" s="339"/>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39"/>
      <c r="AM32" s="339"/>
      <c r="AN32" s="339"/>
      <c r="AO32" s="339"/>
      <c r="AP32" s="339"/>
      <c r="AQ32" s="339"/>
      <c r="AR32" s="339"/>
      <c r="AS32" s="339"/>
      <c r="AT32" s="339"/>
      <c r="AU32" s="339"/>
      <c r="AV32" s="339"/>
      <c r="AW32" s="339"/>
      <c r="AX32" s="339"/>
      <c r="AY32" s="339"/>
      <c r="AZ32" s="339"/>
      <c r="BA32" s="339"/>
      <c r="BB32" s="339"/>
      <c r="BC32" s="339"/>
      <c r="BD32" s="339"/>
      <c r="BE32" s="339"/>
    </row>
    <row r="33" spans="3:57">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39"/>
      <c r="AP33" s="339"/>
      <c r="AQ33" s="339"/>
      <c r="AR33" s="339"/>
      <c r="AS33" s="339"/>
      <c r="AT33" s="339"/>
      <c r="AU33" s="339"/>
      <c r="AV33" s="339"/>
      <c r="AW33" s="339"/>
      <c r="AX33" s="339"/>
      <c r="AY33" s="339"/>
      <c r="AZ33" s="339"/>
      <c r="BA33" s="339"/>
      <c r="BB33" s="339"/>
      <c r="BC33" s="339"/>
      <c r="BD33" s="339"/>
      <c r="BE33" s="339"/>
    </row>
    <row r="34" spans="3:57">
      <c r="C34" s="339"/>
      <c r="D34" s="339"/>
      <c r="E34" s="339"/>
      <c r="F34" s="339"/>
      <c r="G34" s="339"/>
      <c r="H34" s="339"/>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39"/>
      <c r="AL34" s="339"/>
      <c r="AM34" s="339"/>
      <c r="AN34" s="339"/>
      <c r="AO34" s="339"/>
      <c r="AP34" s="339"/>
      <c r="AQ34" s="339"/>
      <c r="AR34" s="339"/>
      <c r="AS34" s="339"/>
      <c r="AT34" s="339"/>
      <c r="AU34" s="339"/>
      <c r="AV34" s="339"/>
      <c r="AW34" s="339"/>
      <c r="AX34" s="339"/>
      <c r="AY34" s="339"/>
      <c r="AZ34" s="339"/>
      <c r="BA34" s="339"/>
      <c r="BB34" s="339"/>
      <c r="BC34" s="339"/>
      <c r="BD34" s="339"/>
      <c r="BE34" s="339"/>
    </row>
    <row r="35" spans="3:57">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c r="AV35" s="339"/>
      <c r="AW35" s="339"/>
      <c r="AX35" s="339"/>
      <c r="AY35" s="339"/>
      <c r="AZ35" s="339"/>
      <c r="BA35" s="339"/>
      <c r="BB35" s="339"/>
      <c r="BC35" s="339"/>
      <c r="BD35" s="339"/>
      <c r="BE35" s="339"/>
    </row>
    <row r="36" spans="3:57">
      <c r="C36" s="339"/>
      <c r="D36" s="339"/>
      <c r="E36" s="339"/>
      <c r="F36" s="339"/>
      <c r="G36" s="339"/>
      <c r="H36" s="339"/>
      <c r="I36" s="339"/>
      <c r="J36" s="339"/>
      <c r="K36" s="339"/>
      <c r="L36" s="339"/>
      <c r="M36" s="339"/>
      <c r="N36" s="339"/>
      <c r="O36" s="339"/>
      <c r="P36" s="339"/>
      <c r="Q36" s="339"/>
      <c r="R36" s="339"/>
      <c r="S36" s="339"/>
      <c r="T36" s="339"/>
      <c r="U36" s="339"/>
      <c r="V36" s="339"/>
      <c r="W36" s="339"/>
      <c r="X36" s="339"/>
      <c r="Y36" s="339"/>
      <c r="Z36" s="339"/>
      <c r="AA36" s="339"/>
      <c r="AB36" s="339"/>
      <c r="AC36" s="339"/>
      <c r="AD36" s="339"/>
      <c r="AE36" s="339"/>
      <c r="AF36" s="339"/>
      <c r="AG36" s="339"/>
      <c r="AH36" s="339"/>
      <c r="AI36" s="339"/>
      <c r="AJ36" s="339"/>
      <c r="AK36" s="339"/>
      <c r="AL36" s="339"/>
      <c r="AM36" s="339"/>
      <c r="AN36" s="339"/>
      <c r="AO36" s="339"/>
      <c r="AP36" s="339"/>
      <c r="AQ36" s="339"/>
      <c r="AR36" s="339"/>
      <c r="AS36" s="339"/>
      <c r="AT36" s="339"/>
      <c r="AU36" s="339"/>
      <c r="AV36" s="339"/>
      <c r="AW36" s="339"/>
      <c r="AX36" s="339"/>
      <c r="AY36" s="339"/>
      <c r="AZ36" s="339"/>
      <c r="BA36" s="339"/>
      <c r="BB36" s="339"/>
      <c r="BC36" s="339"/>
      <c r="BD36" s="339"/>
      <c r="BE36" s="339"/>
    </row>
    <row r="37" spans="3:57">
      <c r="C37" s="339"/>
      <c r="D37" s="339"/>
      <c r="E37" s="339"/>
      <c r="F37" s="339"/>
      <c r="G37" s="339"/>
      <c r="H37" s="339"/>
      <c r="I37" s="339"/>
      <c r="J37" s="339"/>
      <c r="K37" s="339"/>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39"/>
      <c r="AL37" s="339"/>
      <c r="AM37" s="339"/>
      <c r="AN37" s="339"/>
      <c r="AO37" s="339"/>
      <c r="AP37" s="339"/>
      <c r="AQ37" s="339"/>
      <c r="AR37" s="339"/>
      <c r="AS37" s="339"/>
      <c r="AT37" s="339"/>
      <c r="AU37" s="339"/>
      <c r="AV37" s="339"/>
      <c r="AW37" s="339"/>
      <c r="AX37" s="339"/>
      <c r="AY37" s="339"/>
      <c r="AZ37" s="339"/>
      <c r="BA37" s="339"/>
      <c r="BB37" s="339"/>
      <c r="BC37" s="339"/>
      <c r="BD37" s="339"/>
      <c r="BE37" s="339"/>
    </row>
    <row r="38" spans="3:57">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39"/>
      <c r="AY38" s="339"/>
      <c r="AZ38" s="339"/>
      <c r="BA38" s="339"/>
      <c r="BB38" s="339"/>
      <c r="BC38" s="339"/>
      <c r="BD38" s="339"/>
      <c r="BE38" s="339"/>
    </row>
    <row r="39" spans="3:57">
      <c r="C39" s="339"/>
      <c r="D39" s="339"/>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39"/>
      <c r="AJ39" s="339"/>
      <c r="AK39" s="339"/>
      <c r="AL39" s="339"/>
      <c r="AM39" s="339"/>
      <c r="AN39" s="339"/>
      <c r="AO39" s="339"/>
      <c r="AP39" s="339"/>
      <c r="AQ39" s="339"/>
      <c r="AR39" s="339"/>
      <c r="AS39" s="339"/>
      <c r="AT39" s="339"/>
      <c r="AU39" s="339"/>
      <c r="AV39" s="339"/>
      <c r="AW39" s="339"/>
      <c r="AX39" s="339"/>
      <c r="AY39" s="339"/>
      <c r="AZ39" s="339"/>
      <c r="BA39" s="339"/>
      <c r="BB39" s="339"/>
      <c r="BC39" s="339"/>
      <c r="BD39" s="339"/>
      <c r="BE39" s="339"/>
    </row>
    <row r="40" spans="3:57">
      <c r="C40" s="339"/>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339"/>
      <c r="AM40" s="339"/>
      <c r="AN40" s="339"/>
      <c r="AO40" s="339"/>
      <c r="AP40" s="339"/>
      <c r="AQ40" s="339"/>
      <c r="AR40" s="339"/>
      <c r="AS40" s="339"/>
      <c r="AT40" s="339"/>
      <c r="AU40" s="339"/>
      <c r="AV40" s="339"/>
      <c r="AW40" s="339"/>
      <c r="AX40" s="339"/>
      <c r="AY40" s="339"/>
      <c r="AZ40" s="339"/>
      <c r="BA40" s="339"/>
      <c r="BB40" s="339"/>
      <c r="BC40" s="339"/>
      <c r="BD40" s="339"/>
      <c r="BE40" s="339"/>
    </row>
    <row r="41" spans="3:57">
      <c r="C41" s="339"/>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39"/>
      <c r="AI41" s="339"/>
      <c r="AJ41" s="339"/>
      <c r="AK41" s="339"/>
      <c r="AL41" s="339"/>
      <c r="AM41" s="339"/>
      <c r="AN41" s="339"/>
      <c r="AO41" s="339"/>
      <c r="AP41" s="339"/>
      <c r="AQ41" s="339"/>
      <c r="AR41" s="339"/>
      <c r="AS41" s="339"/>
      <c r="AT41" s="339"/>
      <c r="AU41" s="339"/>
      <c r="AV41" s="339"/>
      <c r="AW41" s="339"/>
      <c r="AX41" s="339"/>
      <c r="AY41" s="339"/>
      <c r="AZ41" s="339"/>
      <c r="BA41" s="339"/>
      <c r="BB41" s="339"/>
      <c r="BC41" s="339"/>
      <c r="BD41" s="339"/>
      <c r="BE41" s="339"/>
    </row>
    <row r="42" spans="3:57">
      <c r="C42" s="339"/>
      <c r="D42" s="339"/>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39"/>
      <c r="AW42" s="339"/>
      <c r="AX42" s="339"/>
      <c r="AY42" s="339"/>
      <c r="AZ42" s="339"/>
      <c r="BA42" s="339"/>
      <c r="BB42" s="339"/>
      <c r="BC42" s="339"/>
      <c r="BD42" s="339"/>
      <c r="BE42" s="339"/>
    </row>
    <row r="43" spans="3:57">
      <c r="C43" s="339"/>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39"/>
      <c r="AP43" s="339"/>
      <c r="AQ43" s="339"/>
      <c r="AR43" s="339"/>
      <c r="AS43" s="339"/>
      <c r="AT43" s="339"/>
      <c r="AU43" s="339"/>
      <c r="AV43" s="339"/>
      <c r="AW43" s="339"/>
      <c r="AX43" s="339"/>
      <c r="AY43" s="339"/>
      <c r="AZ43" s="339"/>
      <c r="BA43" s="339"/>
      <c r="BB43" s="339"/>
      <c r="BC43" s="339"/>
      <c r="BD43" s="339"/>
      <c r="BE43" s="339"/>
    </row>
    <row r="44" spans="3:57">
      <c r="C44" s="339"/>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339"/>
      <c r="AE44" s="339"/>
      <c r="AF44" s="339"/>
      <c r="AG44" s="339"/>
      <c r="AH44" s="339"/>
      <c r="AI44" s="339"/>
      <c r="AJ44" s="339"/>
      <c r="AK44" s="339"/>
      <c r="AL44" s="339"/>
      <c r="AM44" s="339"/>
      <c r="AN44" s="339"/>
      <c r="AO44" s="339"/>
      <c r="AP44" s="339"/>
      <c r="AQ44" s="339"/>
      <c r="AR44" s="339"/>
      <c r="AS44" s="339"/>
      <c r="AT44" s="339"/>
      <c r="AU44" s="339"/>
      <c r="AV44" s="339"/>
      <c r="AW44" s="339"/>
      <c r="AX44" s="339"/>
      <c r="AY44" s="339"/>
      <c r="AZ44" s="339"/>
      <c r="BA44" s="339"/>
      <c r="BB44" s="339"/>
      <c r="BC44" s="339"/>
      <c r="BD44" s="339"/>
      <c r="BE44" s="339"/>
    </row>
    <row r="45" spans="3:57">
      <c r="C45" s="339"/>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39"/>
      <c r="AE45" s="339"/>
      <c r="AF45" s="339"/>
      <c r="AG45" s="339"/>
      <c r="AH45" s="339"/>
      <c r="AI45" s="339"/>
      <c r="AJ45" s="339"/>
      <c r="AK45" s="339"/>
      <c r="AL45" s="339"/>
      <c r="AM45" s="339"/>
      <c r="AN45" s="339"/>
      <c r="AO45" s="339"/>
      <c r="AP45" s="339"/>
      <c r="AQ45" s="339"/>
      <c r="AR45" s="339"/>
      <c r="AS45" s="339"/>
      <c r="AT45" s="339"/>
      <c r="AU45" s="339"/>
      <c r="AV45" s="339"/>
      <c r="AW45" s="339"/>
      <c r="AX45" s="339"/>
      <c r="AY45" s="339"/>
      <c r="AZ45" s="339"/>
      <c r="BA45" s="339"/>
      <c r="BB45" s="339"/>
      <c r="BC45" s="339"/>
      <c r="BD45" s="339"/>
      <c r="BE45" s="339"/>
    </row>
    <row r="46" spans="3:57">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39"/>
      <c r="AK46" s="339"/>
      <c r="AL46" s="339"/>
      <c r="AM46" s="339"/>
      <c r="AN46" s="339"/>
      <c r="AO46" s="339"/>
      <c r="AP46" s="339"/>
      <c r="AQ46" s="339"/>
      <c r="AR46" s="339"/>
      <c r="AS46" s="339"/>
      <c r="AT46" s="339"/>
      <c r="AU46" s="339"/>
      <c r="AV46" s="339"/>
      <c r="AW46" s="339"/>
      <c r="AX46" s="339"/>
      <c r="AY46" s="339"/>
      <c r="AZ46" s="339"/>
      <c r="BA46" s="339"/>
      <c r="BB46" s="339"/>
      <c r="BC46" s="339"/>
      <c r="BD46" s="339"/>
      <c r="BE46" s="339"/>
    </row>
    <row r="47" spans="3:57">
      <c r="C47" s="339"/>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39"/>
      <c r="AE47" s="339"/>
      <c r="AF47" s="339"/>
      <c r="AG47" s="339"/>
      <c r="AH47" s="339"/>
      <c r="AI47" s="339"/>
      <c r="AJ47" s="339"/>
      <c r="AK47" s="339"/>
      <c r="AL47" s="339"/>
      <c r="AM47" s="339"/>
      <c r="AN47" s="339"/>
      <c r="AO47" s="339"/>
      <c r="AP47" s="339"/>
      <c r="AQ47" s="339"/>
      <c r="AR47" s="339"/>
      <c r="AS47" s="339"/>
      <c r="AT47" s="339"/>
      <c r="AU47" s="339"/>
      <c r="AV47" s="339"/>
      <c r="AW47" s="339"/>
      <c r="AX47" s="339"/>
      <c r="AY47" s="339"/>
      <c r="AZ47" s="339"/>
      <c r="BA47" s="339"/>
      <c r="BB47" s="339"/>
      <c r="BC47" s="339"/>
      <c r="BD47" s="339"/>
      <c r="BE47" s="339"/>
    </row>
    <row r="48" spans="3:57">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339"/>
      <c r="AM48" s="339"/>
      <c r="AN48" s="339"/>
      <c r="AO48" s="339"/>
      <c r="AP48" s="339"/>
      <c r="AQ48" s="339"/>
      <c r="AR48" s="339"/>
      <c r="AS48" s="339"/>
      <c r="AT48" s="339"/>
      <c r="AU48" s="339"/>
      <c r="AV48" s="339"/>
      <c r="AW48" s="339"/>
      <c r="AX48" s="339"/>
      <c r="AY48" s="339"/>
      <c r="AZ48" s="339"/>
      <c r="BA48" s="339"/>
      <c r="BB48" s="339"/>
      <c r="BC48" s="339"/>
      <c r="BD48" s="339"/>
      <c r="BE48" s="339"/>
    </row>
    <row r="49" spans="3:57">
      <c r="C49" s="339"/>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39"/>
      <c r="AE49" s="339"/>
      <c r="AF49" s="339"/>
      <c r="AG49" s="339"/>
      <c r="AH49" s="339"/>
      <c r="AI49" s="339"/>
      <c r="AJ49" s="339"/>
      <c r="AK49" s="339"/>
      <c r="AL49" s="339"/>
      <c r="AM49" s="339"/>
      <c r="AN49" s="339"/>
      <c r="AO49" s="339"/>
      <c r="AP49" s="339"/>
      <c r="AQ49" s="339"/>
      <c r="AR49" s="339"/>
      <c r="AS49" s="339"/>
      <c r="AT49" s="339"/>
      <c r="AU49" s="339"/>
      <c r="AV49" s="339"/>
      <c r="AW49" s="339"/>
      <c r="AX49" s="339"/>
      <c r="AY49" s="339"/>
      <c r="AZ49" s="339"/>
      <c r="BA49" s="339"/>
      <c r="BB49" s="339"/>
      <c r="BC49" s="339"/>
      <c r="BD49" s="339"/>
      <c r="BE49" s="339"/>
    </row>
    <row r="50" spans="3:57">
      <c r="C50" s="339"/>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c r="AR50" s="339"/>
      <c r="AS50" s="339"/>
      <c r="AT50" s="339"/>
      <c r="AU50" s="339"/>
      <c r="AV50" s="339"/>
      <c r="AW50" s="339"/>
      <c r="AX50" s="339"/>
      <c r="AY50" s="339"/>
      <c r="AZ50" s="339"/>
      <c r="BA50" s="339"/>
      <c r="BB50" s="339"/>
      <c r="BC50" s="339"/>
      <c r="BD50" s="339"/>
      <c r="BE50" s="339"/>
    </row>
  </sheetData>
  <mergeCells count="32">
    <mergeCell ref="H9:I9"/>
    <mergeCell ref="J9:K9"/>
    <mergeCell ref="T9:U9"/>
    <mergeCell ref="V9:W9"/>
    <mergeCell ref="AF9:AG9"/>
    <mergeCell ref="O8:Q9"/>
    <mergeCell ref="R8:W8"/>
    <mergeCell ref="X8:Z9"/>
    <mergeCell ref="AA8:AC9"/>
    <mergeCell ref="AH9:AI9"/>
    <mergeCell ref="AM8:AO9"/>
    <mergeCell ref="AP8:AU8"/>
    <mergeCell ref="AV8:AX9"/>
    <mergeCell ref="AY8:BA9"/>
    <mergeCell ref="AD8:AI8"/>
    <mergeCell ref="AJ8:AL9"/>
    <mergeCell ref="B2:BE2"/>
    <mergeCell ref="B7:B9"/>
    <mergeCell ref="C7:N7"/>
    <mergeCell ref="O7:Z7"/>
    <mergeCell ref="AA7:AL7"/>
    <mergeCell ref="AM7:AX7"/>
    <mergeCell ref="AY7:BJ7"/>
    <mergeCell ref="C8:E9"/>
    <mergeCell ref="F8:K8"/>
    <mergeCell ref="L8:N9"/>
    <mergeCell ref="BB8:BG8"/>
    <mergeCell ref="BH8:BJ9"/>
    <mergeCell ref="AR9:AS9"/>
    <mergeCell ref="AT9:AU9"/>
    <mergeCell ref="BD9:BE9"/>
    <mergeCell ref="BF9:BG9"/>
  </mergeCells>
  <printOptions horizontalCentered="1"/>
  <pageMargins left="0.25" right="0.25" top="0.75" bottom="0.75" header="0.3" footer="0.3"/>
  <pageSetup paperSize="8" scale="35" fitToWidth="2" orientation="landscape" r:id="rId1"/>
  <headerFooter>
    <oddFooter>&amp;R&amp;P/&amp;N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X127"/>
  <sheetViews>
    <sheetView showGridLines="0" zoomScale="70" zoomScaleNormal="70" workbookViewId="0">
      <selection activeCell="B1" sqref="B1"/>
    </sheetView>
  </sheetViews>
  <sheetFormatPr defaultColWidth="9.33203125" defaultRowHeight="13.2"/>
  <cols>
    <col min="1" max="1" width="4.6640625" style="706" customWidth="1"/>
    <col min="2" max="2" width="98" style="710" bestFit="1" customWidth="1"/>
    <col min="3" max="4" width="18.33203125" style="710" customWidth="1"/>
    <col min="5" max="5" width="14.44140625" style="710" customWidth="1"/>
    <col min="6" max="6" width="12.44140625" style="710" customWidth="1"/>
    <col min="7" max="7" width="14.33203125" style="710" customWidth="1"/>
    <col min="8" max="8" width="13" style="710" customWidth="1"/>
    <col min="9" max="9" width="19.6640625" style="710" customWidth="1"/>
    <col min="10" max="10" width="16.5546875" style="710" customWidth="1"/>
    <col min="11" max="11" width="20" style="710" customWidth="1"/>
    <col min="12" max="12" width="13" style="710" customWidth="1"/>
    <col min="13" max="13" width="19.6640625" style="710" customWidth="1"/>
    <col min="14" max="14" width="21.33203125" style="710" customWidth="1"/>
    <col min="15" max="18" width="25.44140625" style="710" customWidth="1"/>
    <col min="19" max="19" width="23.6640625" style="710" customWidth="1"/>
    <col min="20" max="20" width="21.44140625" style="710" customWidth="1"/>
    <col min="21" max="21" width="16.88671875" style="710" customWidth="1"/>
    <col min="22" max="22" width="19.5546875" style="710" customWidth="1"/>
    <col min="23" max="23" width="18" style="710" customWidth="1"/>
    <col min="24" max="16384" width="9.33203125" style="710"/>
  </cols>
  <sheetData>
    <row r="1" spans="1:23" s="694" customFormat="1" ht="13.8">
      <c r="A1" s="8">
        <f>'[41]N2-27-REN - SISE INFRA'!A1+1</f>
        <v>28</v>
      </c>
      <c r="B1" s="693"/>
      <c r="C1" s="693"/>
      <c r="D1" s="693"/>
      <c r="O1" s="693"/>
      <c r="P1" s="693"/>
      <c r="Q1" s="693"/>
      <c r="R1" s="693"/>
      <c r="S1" s="693"/>
    </row>
    <row r="2" spans="1:23" s="694" customFormat="1" ht="15.6">
      <c r="B2" s="934" t="s">
        <v>978</v>
      </c>
      <c r="C2" s="934"/>
      <c r="D2" s="934"/>
      <c r="E2" s="934"/>
      <c r="F2" s="934"/>
      <c r="G2" s="934"/>
      <c r="H2" s="934"/>
      <c r="I2" s="934"/>
      <c r="J2" s="934"/>
      <c r="K2" s="934"/>
      <c r="L2" s="934"/>
      <c r="M2" s="934"/>
      <c r="N2" s="934"/>
    </row>
    <row r="3" spans="1:23" s="694" customFormat="1">
      <c r="A3" s="695"/>
      <c r="B3" s="693"/>
      <c r="C3" s="693"/>
      <c r="D3" s="693"/>
    </row>
    <row r="4" spans="1:23" s="697" customFormat="1" ht="15.6">
      <c r="A4" s="696"/>
      <c r="I4" s="698"/>
      <c r="M4" s="698" t="s">
        <v>819</v>
      </c>
      <c r="O4" s="699"/>
      <c r="P4" s="699"/>
      <c r="Q4" s="699"/>
      <c r="R4" s="699"/>
      <c r="S4" s="699"/>
    </row>
    <row r="5" spans="1:23" s="694" customFormat="1" ht="29.25" customHeight="1">
      <c r="A5" s="695"/>
      <c r="C5" s="1064" t="s">
        <v>447</v>
      </c>
      <c r="D5" s="1064"/>
      <c r="E5" s="1064"/>
      <c r="F5" s="1064"/>
      <c r="G5" s="1064"/>
      <c r="H5" s="1064"/>
      <c r="I5" s="1064"/>
      <c r="J5" s="1064"/>
      <c r="K5" s="1064"/>
      <c r="L5" s="1064"/>
      <c r="M5" s="1065"/>
      <c r="N5" s="887" t="s">
        <v>820</v>
      </c>
      <c r="O5" s="1066" t="s">
        <v>985</v>
      </c>
      <c r="P5" s="1066"/>
      <c r="Q5" s="1067"/>
      <c r="R5" s="1068" t="s">
        <v>821</v>
      </c>
      <c r="S5" s="1069"/>
      <c r="T5" s="1069"/>
      <c r="U5" s="1070"/>
      <c r="V5" s="761" t="s">
        <v>822</v>
      </c>
      <c r="W5" s="700" t="s">
        <v>303</v>
      </c>
    </row>
    <row r="6" spans="1:23" s="694" customFormat="1" ht="51.75" customHeight="1">
      <c r="A6" s="695"/>
      <c r="B6" s="701"/>
      <c r="C6" s="1071" t="s">
        <v>623</v>
      </c>
      <c r="D6" s="1071" t="s">
        <v>648</v>
      </c>
      <c r="E6" s="1073" t="s">
        <v>448</v>
      </c>
      <c r="F6" s="1075" t="s">
        <v>35</v>
      </c>
      <c r="G6" s="1076"/>
      <c r="H6" s="1077"/>
      <c r="I6" s="702" t="s">
        <v>455</v>
      </c>
      <c r="J6" s="1075" t="s">
        <v>453</v>
      </c>
      <c r="K6" s="1076"/>
      <c r="L6" s="1077"/>
      <c r="M6" s="702" t="s">
        <v>454</v>
      </c>
      <c r="N6" s="1071" t="s">
        <v>515</v>
      </c>
      <c r="O6" s="1078" t="s">
        <v>823</v>
      </c>
      <c r="P6" s="1078" t="s">
        <v>824</v>
      </c>
      <c r="Q6" s="1078" t="s">
        <v>825</v>
      </c>
      <c r="R6" s="1078" t="s">
        <v>826</v>
      </c>
      <c r="S6" s="1078" t="s">
        <v>827</v>
      </c>
      <c r="T6" s="1078" t="s">
        <v>828</v>
      </c>
      <c r="U6" s="1078" t="s">
        <v>829</v>
      </c>
      <c r="V6" s="1078" t="s">
        <v>830</v>
      </c>
      <c r="W6" s="1078"/>
    </row>
    <row r="7" spans="1:23" s="694" customFormat="1" ht="38.25" customHeight="1">
      <c r="A7" s="695"/>
      <c r="C7" s="1072"/>
      <c r="D7" s="1072"/>
      <c r="E7" s="1074"/>
      <c r="F7" s="703" t="s">
        <v>449</v>
      </c>
      <c r="G7" s="703" t="s">
        <v>831</v>
      </c>
      <c r="H7" s="703" t="s">
        <v>102</v>
      </c>
      <c r="I7" s="704"/>
      <c r="J7" s="703" t="s">
        <v>451</v>
      </c>
      <c r="K7" s="703" t="s">
        <v>452</v>
      </c>
      <c r="L7" s="703" t="s">
        <v>26</v>
      </c>
      <c r="M7" s="704"/>
      <c r="N7" s="1072"/>
      <c r="O7" s="1079"/>
      <c r="P7" s="1079"/>
      <c r="Q7" s="1079"/>
      <c r="R7" s="1079"/>
      <c r="S7" s="1079"/>
      <c r="T7" s="1079"/>
      <c r="U7" s="1079"/>
      <c r="V7" s="1079"/>
      <c r="W7" s="1079"/>
    </row>
    <row r="8" spans="1:23" s="694" customFormat="1" ht="6" customHeight="1">
      <c r="A8" s="695"/>
      <c r="F8" s="705"/>
      <c r="G8" s="705"/>
      <c r="H8" s="705"/>
      <c r="I8" s="705"/>
      <c r="J8" s="705"/>
      <c r="K8" s="705"/>
      <c r="L8" s="705"/>
      <c r="M8" s="705"/>
      <c r="N8" s="705"/>
      <c r="O8" s="705"/>
      <c r="P8" s="705"/>
      <c r="Q8" s="705"/>
      <c r="R8" s="705"/>
      <c r="S8" s="705"/>
    </row>
    <row r="9" spans="1:23">
      <c r="B9" s="707" t="s">
        <v>974</v>
      </c>
      <c r="C9" s="707"/>
      <c r="D9" s="707"/>
      <c r="E9" s="708"/>
      <c r="F9" s="709"/>
      <c r="G9" s="709"/>
      <c r="H9" s="709"/>
      <c r="I9" s="709"/>
      <c r="J9" s="709"/>
      <c r="K9" s="709"/>
      <c r="L9" s="709"/>
      <c r="M9" s="709"/>
      <c r="N9" s="709"/>
      <c r="O9" s="709"/>
      <c r="P9" s="709"/>
      <c r="Q9" s="709"/>
      <c r="R9" s="709"/>
      <c r="S9" s="709"/>
      <c r="T9" s="709"/>
      <c r="U9" s="709"/>
      <c r="V9" s="709"/>
      <c r="W9" s="709"/>
    </row>
    <row r="10" spans="1:23" s="715" customFormat="1">
      <c r="A10" s="711"/>
      <c r="B10" s="712"/>
      <c r="C10" s="712"/>
      <c r="D10" s="712"/>
      <c r="E10" s="713"/>
      <c r="F10" s="714"/>
      <c r="G10" s="714"/>
      <c r="H10" s="714"/>
      <c r="I10" s="714"/>
      <c r="J10" s="714"/>
      <c r="K10" s="714"/>
      <c r="L10" s="714"/>
      <c r="M10" s="714"/>
      <c r="N10" s="714"/>
      <c r="O10" s="714"/>
      <c r="P10" s="714"/>
      <c r="Q10" s="714"/>
      <c r="R10" s="714"/>
      <c r="S10" s="714"/>
      <c r="T10" s="714"/>
      <c r="U10" s="714"/>
      <c r="V10" s="714"/>
      <c r="W10" s="714"/>
    </row>
    <row r="11" spans="1:23" s="883" customFormat="1" ht="15.6">
      <c r="A11" s="927"/>
      <c r="B11" s="877" t="s">
        <v>916</v>
      </c>
      <c r="C11" s="877"/>
      <c r="D11" s="877"/>
      <c r="E11" s="928"/>
      <c r="F11" s="928"/>
      <c r="G11" s="928"/>
      <c r="H11" s="928"/>
      <c r="I11" s="928"/>
      <c r="J11" s="928"/>
      <c r="K11" s="928"/>
      <c r="L11" s="928"/>
      <c r="M11" s="928"/>
      <c r="N11" s="928"/>
      <c r="O11" s="928"/>
      <c r="P11" s="928"/>
      <c r="Q11" s="928"/>
      <c r="R11" s="928"/>
      <c r="S11" s="928"/>
      <c r="T11" s="928"/>
      <c r="U11" s="928"/>
      <c r="V11" s="928"/>
      <c r="W11" s="928"/>
    </row>
    <row r="12" spans="1:23" s="931" customFormat="1" ht="15.6">
      <c r="A12" s="929"/>
      <c r="B12" s="877" t="s">
        <v>832</v>
      </c>
      <c r="C12" s="877"/>
      <c r="D12" s="877"/>
      <c r="E12" s="930"/>
      <c r="F12" s="930"/>
      <c r="G12" s="930"/>
      <c r="H12" s="930"/>
      <c r="I12" s="930"/>
      <c r="J12" s="930"/>
      <c r="K12" s="930"/>
      <c r="L12" s="930"/>
      <c r="M12" s="930"/>
      <c r="N12" s="930"/>
      <c r="O12" s="930"/>
      <c r="P12" s="930"/>
      <c r="Q12" s="930"/>
      <c r="R12" s="930"/>
      <c r="S12" s="930"/>
      <c r="T12" s="930"/>
      <c r="U12" s="930"/>
      <c r="V12" s="930"/>
      <c r="W12" s="930"/>
    </row>
    <row r="13" spans="1:23" s="931" customFormat="1" ht="15.6">
      <c r="A13" s="929"/>
      <c r="B13" s="877" t="s">
        <v>833</v>
      </c>
      <c r="C13" s="877"/>
      <c r="D13" s="877"/>
      <c r="E13" s="930"/>
      <c r="F13" s="930"/>
      <c r="G13" s="930"/>
      <c r="H13" s="930"/>
      <c r="I13" s="930"/>
      <c r="J13" s="930"/>
      <c r="K13" s="930"/>
      <c r="L13" s="930"/>
      <c r="M13" s="930"/>
      <c r="N13" s="930"/>
      <c r="O13" s="930"/>
      <c r="P13" s="930"/>
      <c r="Q13" s="930"/>
      <c r="R13" s="930"/>
      <c r="S13" s="930"/>
      <c r="T13" s="930"/>
      <c r="U13" s="930"/>
      <c r="V13" s="930"/>
      <c r="W13" s="930"/>
    </row>
    <row r="14" spans="1:23" s="931" customFormat="1" ht="15.6">
      <c r="A14" s="929"/>
      <c r="B14" s="877" t="s">
        <v>834</v>
      </c>
      <c r="C14" s="877"/>
      <c r="D14" s="877"/>
      <c r="E14" s="930"/>
      <c r="F14" s="930"/>
      <c r="G14" s="930"/>
      <c r="H14" s="930"/>
      <c r="I14" s="930"/>
      <c r="J14" s="930"/>
      <c r="K14" s="930"/>
      <c r="L14" s="930"/>
      <c r="M14" s="930"/>
      <c r="N14" s="930"/>
      <c r="O14" s="930"/>
      <c r="P14" s="930"/>
      <c r="Q14" s="930"/>
      <c r="R14" s="930"/>
      <c r="S14" s="930"/>
      <c r="T14" s="930"/>
      <c r="U14" s="930"/>
      <c r="V14" s="930"/>
      <c r="W14" s="930"/>
    </row>
    <row r="15" spans="1:23" s="883" customFormat="1" ht="15.6">
      <c r="A15" s="929"/>
      <c r="B15" s="877" t="s">
        <v>835</v>
      </c>
      <c r="C15" s="877"/>
      <c r="D15" s="877"/>
      <c r="E15" s="930"/>
      <c r="F15" s="930"/>
      <c r="G15" s="930"/>
      <c r="H15" s="930"/>
      <c r="I15" s="930"/>
      <c r="J15" s="930"/>
      <c r="K15" s="930"/>
      <c r="L15" s="930"/>
      <c r="M15" s="930"/>
      <c r="N15" s="930"/>
      <c r="O15" s="930"/>
      <c r="P15" s="930"/>
      <c r="Q15" s="930"/>
      <c r="R15" s="930"/>
      <c r="S15" s="930"/>
      <c r="T15" s="930"/>
      <c r="U15" s="930"/>
      <c r="V15" s="930"/>
      <c r="W15" s="930"/>
    </row>
    <row r="16" spans="1:23" s="883" customFormat="1" ht="15.6">
      <c r="A16" s="929"/>
      <c r="B16" s="877" t="s">
        <v>836</v>
      </c>
      <c r="C16" s="877"/>
      <c r="D16" s="877"/>
      <c r="E16" s="930"/>
      <c r="F16" s="930"/>
      <c r="G16" s="930"/>
      <c r="H16" s="930"/>
      <c r="I16" s="930"/>
      <c r="J16" s="930"/>
      <c r="K16" s="930"/>
      <c r="L16" s="930"/>
      <c r="M16" s="930"/>
      <c r="N16" s="930"/>
      <c r="O16" s="930"/>
      <c r="P16" s="930"/>
      <c r="Q16" s="930"/>
      <c r="R16" s="930"/>
      <c r="S16" s="930"/>
      <c r="T16" s="930"/>
      <c r="U16" s="930"/>
      <c r="V16" s="930"/>
      <c r="W16" s="930"/>
    </row>
    <row r="17" spans="1:23" s="931" customFormat="1" ht="15.6">
      <c r="A17" s="929"/>
      <c r="B17" s="877" t="s">
        <v>837</v>
      </c>
      <c r="C17" s="877"/>
      <c r="D17" s="877"/>
      <c r="E17" s="930"/>
      <c r="F17" s="930"/>
      <c r="G17" s="930"/>
      <c r="H17" s="930"/>
      <c r="I17" s="930"/>
      <c r="J17" s="930"/>
      <c r="K17" s="930"/>
      <c r="L17" s="930"/>
      <c r="M17" s="930"/>
      <c r="N17" s="930"/>
      <c r="O17" s="930"/>
      <c r="P17" s="930"/>
      <c r="Q17" s="930"/>
      <c r="R17" s="930"/>
      <c r="S17" s="930"/>
      <c r="T17" s="930"/>
      <c r="U17" s="930"/>
      <c r="V17" s="930"/>
      <c r="W17" s="930"/>
    </row>
    <row r="18" spans="1:23" s="931" customFormat="1" ht="15.6">
      <c r="A18" s="929"/>
      <c r="B18" s="877" t="s">
        <v>838</v>
      </c>
      <c r="C18" s="877"/>
      <c r="D18" s="877"/>
      <c r="E18" s="930"/>
      <c r="F18" s="930"/>
      <c r="G18" s="930"/>
      <c r="H18" s="930"/>
      <c r="I18" s="930"/>
      <c r="J18" s="930"/>
      <c r="K18" s="930"/>
      <c r="L18" s="930"/>
      <c r="M18" s="930"/>
      <c r="N18" s="930"/>
      <c r="O18" s="930"/>
      <c r="P18" s="930"/>
      <c r="Q18" s="930"/>
      <c r="R18" s="930"/>
      <c r="S18" s="930"/>
      <c r="T18" s="930"/>
      <c r="U18" s="930"/>
      <c r="V18" s="930"/>
      <c r="W18" s="930"/>
    </row>
    <row r="19" spans="1:23" s="931" customFormat="1" ht="15.6">
      <c r="A19" s="929"/>
      <c r="B19" s="877" t="s">
        <v>839</v>
      </c>
      <c r="C19" s="877"/>
      <c r="D19" s="877"/>
      <c r="E19" s="930"/>
      <c r="F19" s="930"/>
      <c r="G19" s="930"/>
      <c r="H19" s="930"/>
      <c r="I19" s="930"/>
      <c r="J19" s="930"/>
      <c r="K19" s="930"/>
      <c r="L19" s="930"/>
      <c r="M19" s="930"/>
      <c r="N19" s="930"/>
      <c r="O19" s="930"/>
      <c r="P19" s="930"/>
      <c r="Q19" s="930"/>
      <c r="R19" s="930"/>
      <c r="S19" s="930"/>
      <c r="T19" s="930"/>
      <c r="U19" s="930"/>
      <c r="V19" s="930"/>
      <c r="W19" s="930"/>
    </row>
    <row r="20" spans="1:23" s="931" customFormat="1">
      <c r="A20" s="929"/>
      <c r="B20" s="878" t="s">
        <v>840</v>
      </c>
      <c r="C20" s="878"/>
      <c r="D20" s="878"/>
      <c r="E20" s="930"/>
      <c r="F20" s="930"/>
      <c r="G20" s="930"/>
      <c r="H20" s="930"/>
      <c r="I20" s="930"/>
      <c r="J20" s="930"/>
      <c r="K20" s="930"/>
      <c r="L20" s="930"/>
      <c r="M20" s="930"/>
      <c r="N20" s="930"/>
      <c r="O20" s="930"/>
      <c r="P20" s="930"/>
      <c r="Q20" s="930"/>
      <c r="R20" s="930"/>
      <c r="S20" s="930"/>
      <c r="T20" s="930"/>
      <c r="U20" s="930"/>
      <c r="V20" s="930"/>
      <c r="W20" s="930"/>
    </row>
    <row r="21" spans="1:23" s="931" customFormat="1">
      <c r="A21" s="929"/>
      <c r="B21" s="878" t="s">
        <v>841</v>
      </c>
      <c r="C21" s="878"/>
      <c r="D21" s="878"/>
      <c r="E21" s="930"/>
      <c r="F21" s="930"/>
      <c r="G21" s="930"/>
      <c r="H21" s="930"/>
      <c r="I21" s="930"/>
      <c r="J21" s="930"/>
      <c r="K21" s="930"/>
      <c r="L21" s="930"/>
      <c r="M21" s="930"/>
      <c r="N21" s="930"/>
      <c r="O21" s="930"/>
      <c r="P21" s="930"/>
      <c r="Q21" s="930"/>
      <c r="R21" s="930"/>
      <c r="S21" s="930"/>
      <c r="T21" s="930"/>
      <c r="U21" s="930"/>
      <c r="V21" s="930"/>
      <c r="W21" s="930"/>
    </row>
    <row r="22" spans="1:23" s="931" customFormat="1">
      <c r="A22" s="929"/>
      <c r="B22" s="877" t="s">
        <v>842</v>
      </c>
      <c r="C22" s="878"/>
      <c r="D22" s="878"/>
      <c r="E22" s="930"/>
      <c r="F22" s="930"/>
      <c r="G22" s="930"/>
      <c r="H22" s="930"/>
      <c r="I22" s="930"/>
      <c r="J22" s="930"/>
      <c r="K22" s="930"/>
      <c r="L22" s="930"/>
      <c r="M22" s="930"/>
      <c r="N22" s="930"/>
      <c r="O22" s="930"/>
      <c r="P22" s="930"/>
      <c r="Q22" s="930"/>
      <c r="R22" s="930"/>
      <c r="S22" s="930"/>
      <c r="T22" s="930"/>
      <c r="U22" s="930"/>
      <c r="V22" s="930"/>
      <c r="W22" s="930"/>
    </row>
    <row r="23" spans="1:23" s="931" customFormat="1" ht="15.6">
      <c r="A23" s="929"/>
      <c r="B23" s="877" t="s">
        <v>843</v>
      </c>
      <c r="C23" s="877"/>
      <c r="D23" s="877"/>
      <c r="E23" s="930"/>
      <c r="F23" s="930"/>
      <c r="G23" s="930"/>
      <c r="H23" s="930"/>
      <c r="I23" s="930"/>
      <c r="J23" s="930"/>
      <c r="K23" s="930"/>
      <c r="L23" s="930"/>
      <c r="M23" s="930"/>
      <c r="N23" s="930"/>
      <c r="O23" s="930"/>
      <c r="P23" s="930"/>
      <c r="Q23" s="930"/>
      <c r="R23" s="930"/>
      <c r="S23" s="930"/>
      <c r="T23" s="930"/>
      <c r="U23" s="930"/>
      <c r="V23" s="930"/>
      <c r="W23" s="930"/>
    </row>
    <row r="24" spans="1:23" s="931" customFormat="1" ht="15.6">
      <c r="A24" s="929"/>
      <c r="B24" s="877" t="s">
        <v>917</v>
      </c>
      <c r="C24" s="877"/>
      <c r="D24" s="877"/>
      <c r="E24" s="930"/>
      <c r="F24" s="930"/>
      <c r="G24" s="930"/>
      <c r="H24" s="930"/>
      <c r="I24" s="930"/>
      <c r="J24" s="930"/>
      <c r="K24" s="930"/>
      <c r="L24" s="930"/>
      <c r="M24" s="930"/>
      <c r="N24" s="930"/>
      <c r="O24" s="930"/>
      <c r="P24" s="930"/>
      <c r="Q24" s="930"/>
      <c r="R24" s="930"/>
      <c r="S24" s="930"/>
      <c r="T24" s="930"/>
      <c r="U24" s="930"/>
      <c r="V24" s="930"/>
      <c r="W24" s="930"/>
    </row>
    <row r="25" spans="1:23" s="931" customFormat="1" ht="15.6">
      <c r="A25" s="929"/>
      <c r="B25" s="877" t="s">
        <v>918</v>
      </c>
      <c r="C25" s="877"/>
      <c r="D25" s="877"/>
      <c r="E25" s="930"/>
      <c r="F25" s="930"/>
      <c r="G25" s="930"/>
      <c r="H25" s="930"/>
      <c r="I25" s="930"/>
      <c r="J25" s="930"/>
      <c r="K25" s="930"/>
      <c r="L25" s="930"/>
      <c r="M25" s="930"/>
      <c r="N25" s="930"/>
      <c r="O25" s="930"/>
      <c r="P25" s="930"/>
      <c r="Q25" s="930"/>
      <c r="R25" s="930"/>
      <c r="S25" s="930"/>
      <c r="T25" s="930"/>
      <c r="U25" s="930"/>
      <c r="V25" s="930"/>
      <c r="W25" s="930"/>
    </row>
    <row r="26" spans="1:23" s="931" customFormat="1" ht="15.6">
      <c r="A26" s="929"/>
      <c r="B26" s="877" t="s">
        <v>919</v>
      </c>
      <c r="C26" s="877"/>
      <c r="D26" s="877"/>
      <c r="E26" s="930"/>
      <c r="F26" s="930"/>
      <c r="G26" s="930"/>
      <c r="H26" s="930"/>
      <c r="I26" s="930"/>
      <c r="J26" s="930"/>
      <c r="K26" s="930"/>
      <c r="L26" s="930"/>
      <c r="M26" s="930"/>
      <c r="N26" s="930"/>
      <c r="O26" s="930"/>
      <c r="P26" s="930"/>
      <c r="Q26" s="930"/>
      <c r="R26" s="930"/>
      <c r="S26" s="930"/>
      <c r="T26" s="930"/>
      <c r="U26" s="930"/>
      <c r="V26" s="930"/>
      <c r="W26" s="930"/>
    </row>
    <row r="27" spans="1:23" s="931" customFormat="1" ht="15.6">
      <c r="A27" s="929"/>
      <c r="B27" s="877" t="s">
        <v>920</v>
      </c>
      <c r="C27" s="877"/>
      <c r="D27" s="877"/>
      <c r="E27" s="930"/>
      <c r="F27" s="930"/>
      <c r="G27" s="930"/>
      <c r="H27" s="930"/>
      <c r="I27" s="930"/>
      <c r="J27" s="930"/>
      <c r="K27" s="930"/>
      <c r="L27" s="930"/>
      <c r="M27" s="930"/>
      <c r="N27" s="930"/>
      <c r="O27" s="930"/>
      <c r="P27" s="930"/>
      <c r="Q27" s="930"/>
      <c r="R27" s="930"/>
      <c r="S27" s="930"/>
      <c r="T27" s="930"/>
      <c r="U27" s="930"/>
      <c r="V27" s="930"/>
      <c r="W27" s="930"/>
    </row>
    <row r="28" spans="1:23" s="725" customFormat="1">
      <c r="A28" s="722"/>
      <c r="B28" s="879"/>
      <c r="C28" s="726"/>
      <c r="D28" s="726"/>
      <c r="E28" s="723"/>
      <c r="F28" s="724"/>
      <c r="G28" s="724"/>
      <c r="H28" s="724"/>
      <c r="I28" s="724"/>
      <c r="J28" s="724"/>
      <c r="K28" s="724"/>
      <c r="L28" s="724"/>
      <c r="M28" s="724"/>
      <c r="N28" s="724"/>
      <c r="O28" s="724"/>
      <c r="P28" s="724"/>
      <c r="Q28" s="724"/>
      <c r="R28" s="724"/>
      <c r="S28" s="724"/>
      <c r="T28" s="724"/>
      <c r="U28" s="724"/>
      <c r="V28" s="724"/>
      <c r="W28" s="724"/>
    </row>
    <row r="29" spans="1:23">
      <c r="A29" s="711"/>
      <c r="B29" s="880" t="s">
        <v>976</v>
      </c>
      <c r="C29" s="727"/>
      <c r="D29" s="727"/>
      <c r="E29" s="728"/>
      <c r="F29" s="728"/>
      <c r="G29" s="728"/>
      <c r="H29" s="728"/>
      <c r="I29" s="728"/>
      <c r="J29" s="728"/>
      <c r="K29" s="728"/>
      <c r="L29" s="728"/>
      <c r="M29" s="728"/>
      <c r="N29" s="728"/>
      <c r="O29" s="728"/>
      <c r="P29" s="728"/>
      <c r="Q29" s="728"/>
      <c r="R29" s="728"/>
      <c r="S29" s="728"/>
      <c r="T29" s="728"/>
      <c r="U29" s="728"/>
      <c r="V29" s="728"/>
      <c r="W29" s="728"/>
    </row>
    <row r="30" spans="1:23">
      <c r="A30" s="711"/>
      <c r="B30" s="880"/>
      <c r="C30" s="727"/>
      <c r="D30" s="727"/>
      <c r="E30" s="728"/>
      <c r="F30" s="728"/>
      <c r="G30" s="728"/>
      <c r="H30" s="728"/>
      <c r="I30" s="728"/>
      <c r="J30" s="728"/>
      <c r="K30" s="728"/>
      <c r="L30" s="728"/>
      <c r="M30" s="728"/>
      <c r="N30" s="728"/>
      <c r="O30" s="728"/>
      <c r="P30" s="728"/>
      <c r="Q30" s="728"/>
      <c r="R30" s="728"/>
      <c r="S30" s="728"/>
      <c r="T30" s="728"/>
      <c r="U30" s="728"/>
      <c r="V30" s="728"/>
      <c r="W30" s="728"/>
    </row>
    <row r="31" spans="1:23" s="931" customFormat="1" ht="15.6">
      <c r="A31" s="929"/>
      <c r="B31" s="877" t="s">
        <v>921</v>
      </c>
      <c r="C31" s="877"/>
      <c r="D31" s="877"/>
      <c r="E31" s="930"/>
      <c r="F31" s="930"/>
      <c r="G31" s="930"/>
      <c r="H31" s="930"/>
      <c r="I31" s="930"/>
      <c r="J31" s="930"/>
      <c r="K31" s="930"/>
      <c r="L31" s="930"/>
      <c r="M31" s="930"/>
      <c r="N31" s="930"/>
      <c r="O31" s="930"/>
      <c r="P31" s="930"/>
      <c r="Q31" s="930"/>
      <c r="R31" s="930"/>
      <c r="S31" s="930"/>
      <c r="T31" s="930"/>
      <c r="U31" s="930"/>
      <c r="V31" s="930"/>
      <c r="W31" s="930"/>
    </row>
    <row r="32" spans="1:23" s="931" customFormat="1" ht="15.6">
      <c r="A32" s="929"/>
      <c r="B32" s="877" t="s">
        <v>922</v>
      </c>
      <c r="C32" s="877"/>
      <c r="D32" s="877"/>
      <c r="E32" s="930"/>
      <c r="F32" s="930"/>
      <c r="G32" s="930"/>
      <c r="H32" s="930"/>
      <c r="I32" s="930"/>
      <c r="J32" s="930"/>
      <c r="K32" s="930"/>
      <c r="L32" s="930"/>
      <c r="M32" s="930"/>
      <c r="N32" s="930"/>
      <c r="O32" s="930"/>
      <c r="P32" s="930"/>
      <c r="Q32" s="930"/>
      <c r="R32" s="930"/>
      <c r="S32" s="930"/>
      <c r="T32" s="930"/>
      <c r="U32" s="930"/>
      <c r="V32" s="930"/>
      <c r="W32" s="930"/>
    </row>
    <row r="33" spans="1:24" s="931" customFormat="1" ht="15.6">
      <c r="A33" s="929"/>
      <c r="B33" s="877" t="s">
        <v>923</v>
      </c>
      <c r="C33" s="877"/>
      <c r="D33" s="877"/>
      <c r="E33" s="930"/>
      <c r="F33" s="930"/>
      <c r="G33" s="930"/>
      <c r="H33" s="930"/>
      <c r="I33" s="930"/>
      <c r="J33" s="930"/>
      <c r="K33" s="930"/>
      <c r="L33" s="930"/>
      <c r="M33" s="930"/>
      <c r="N33" s="930"/>
      <c r="O33" s="930"/>
      <c r="P33" s="930"/>
      <c r="Q33" s="930"/>
      <c r="R33" s="930"/>
      <c r="S33" s="930"/>
      <c r="T33" s="930"/>
      <c r="U33" s="930"/>
      <c r="V33" s="930"/>
      <c r="W33" s="930"/>
    </row>
    <row r="34" spans="1:24" s="931" customFormat="1" ht="15.6">
      <c r="A34" s="929"/>
      <c r="B34" s="877" t="s">
        <v>924</v>
      </c>
      <c r="C34" s="877"/>
      <c r="D34" s="877"/>
      <c r="E34" s="930"/>
      <c r="F34" s="930"/>
      <c r="G34" s="930"/>
      <c r="H34" s="930"/>
      <c r="I34" s="930"/>
      <c r="J34" s="930"/>
      <c r="K34" s="930"/>
      <c r="L34" s="930"/>
      <c r="M34" s="930"/>
      <c r="N34" s="930"/>
      <c r="O34" s="930"/>
      <c r="P34" s="930"/>
      <c r="Q34" s="930"/>
      <c r="R34" s="930"/>
      <c r="S34" s="930"/>
      <c r="T34" s="930"/>
      <c r="U34" s="930"/>
      <c r="V34" s="930"/>
      <c r="W34" s="930"/>
    </row>
    <row r="35" spans="1:24" s="931" customFormat="1" ht="15.6">
      <c r="A35" s="929"/>
      <c r="B35" s="877" t="s">
        <v>925</v>
      </c>
      <c r="C35" s="877"/>
      <c r="D35" s="877"/>
      <c r="E35" s="930"/>
      <c r="F35" s="930"/>
      <c r="G35" s="930"/>
      <c r="H35" s="930"/>
      <c r="I35" s="930"/>
      <c r="J35" s="930"/>
      <c r="K35" s="930"/>
      <c r="L35" s="930"/>
      <c r="M35" s="930"/>
      <c r="N35" s="930"/>
      <c r="O35" s="930"/>
      <c r="P35" s="930"/>
      <c r="Q35" s="930"/>
      <c r="R35" s="930"/>
      <c r="S35" s="930"/>
      <c r="T35" s="930"/>
      <c r="U35" s="930"/>
      <c r="V35" s="930"/>
      <c r="W35" s="930"/>
    </row>
    <row r="36" spans="1:24" s="931" customFormat="1" ht="15.6">
      <c r="A36" s="929"/>
      <c r="B36" s="877" t="s">
        <v>975</v>
      </c>
      <c r="C36" s="877"/>
      <c r="D36" s="877"/>
      <c r="E36" s="930"/>
      <c r="F36" s="930"/>
      <c r="G36" s="930"/>
      <c r="H36" s="930"/>
      <c r="I36" s="930"/>
      <c r="J36" s="930"/>
      <c r="K36" s="930"/>
      <c r="L36" s="930"/>
      <c r="M36" s="930"/>
      <c r="N36" s="930"/>
      <c r="O36" s="930"/>
      <c r="P36" s="930"/>
      <c r="Q36" s="930"/>
      <c r="R36" s="930"/>
      <c r="S36" s="930"/>
      <c r="T36" s="930"/>
      <c r="U36" s="930"/>
      <c r="V36" s="930"/>
      <c r="W36" s="930"/>
    </row>
    <row r="37" spans="1:24">
      <c r="B37" s="881"/>
      <c r="C37" s="729"/>
      <c r="D37" s="729"/>
      <c r="E37" s="717"/>
      <c r="F37" s="718"/>
      <c r="G37" s="718"/>
      <c r="H37" s="718"/>
      <c r="I37" s="718"/>
      <c r="J37" s="718"/>
      <c r="K37" s="718"/>
      <c r="L37" s="718"/>
      <c r="M37" s="718"/>
      <c r="N37" s="718"/>
      <c r="O37" s="718"/>
      <c r="P37" s="718"/>
      <c r="Q37" s="718"/>
      <c r="R37" s="718"/>
      <c r="S37" s="718"/>
      <c r="T37" s="718"/>
      <c r="U37" s="718"/>
      <c r="V37" s="718"/>
      <c r="W37" s="718"/>
    </row>
    <row r="38" spans="1:24" ht="22.5" customHeight="1">
      <c r="B38" s="882" t="s">
        <v>450</v>
      </c>
      <c r="C38" s="730"/>
      <c r="D38" s="730"/>
      <c r="E38" s="731"/>
      <c r="F38" s="732"/>
      <c r="G38" s="732"/>
      <c r="H38" s="732"/>
      <c r="I38" s="732"/>
      <c r="J38" s="732"/>
      <c r="K38" s="732"/>
      <c r="L38" s="732"/>
      <c r="M38" s="732"/>
      <c r="N38" s="732"/>
      <c r="O38" s="732"/>
      <c r="P38" s="732"/>
      <c r="Q38" s="732"/>
      <c r="R38" s="732"/>
      <c r="S38" s="732"/>
      <c r="T38" s="732"/>
      <c r="U38" s="732"/>
      <c r="V38" s="732"/>
      <c r="W38" s="732"/>
    </row>
    <row r="39" spans="1:24" ht="14.4">
      <c r="B39" s="883"/>
      <c r="I39" s="733"/>
      <c r="J39" s="733"/>
      <c r="K39" s="733"/>
      <c r="L39" s="733"/>
      <c r="M39" s="733"/>
      <c r="O39" s="605"/>
      <c r="P39" s="605"/>
      <c r="Q39" s="605"/>
      <c r="R39" s="605"/>
      <c r="S39" s="605"/>
      <c r="T39" s="605"/>
      <c r="U39" s="605"/>
      <c r="V39" s="605"/>
      <c r="W39" s="605"/>
      <c r="X39" s="605"/>
    </row>
    <row r="40" spans="1:24" ht="14.4">
      <c r="B40" s="884" t="s">
        <v>420</v>
      </c>
      <c r="C40" s="734"/>
      <c r="D40" s="734"/>
      <c r="I40" s="733"/>
      <c r="J40" s="733"/>
      <c r="K40" s="733"/>
      <c r="L40" s="733"/>
      <c r="M40" s="733"/>
      <c r="O40" s="605"/>
      <c r="P40" s="605"/>
      <c r="Q40" s="605"/>
      <c r="R40" s="605"/>
      <c r="S40" s="605"/>
      <c r="T40" s="605"/>
      <c r="U40" s="605"/>
      <c r="V40" s="605"/>
      <c r="W40" s="605"/>
      <c r="X40" s="605"/>
    </row>
    <row r="41" spans="1:24" ht="14.4">
      <c r="B41" s="599" t="s">
        <v>844</v>
      </c>
      <c r="C41" s="338"/>
      <c r="D41" s="338"/>
      <c r="E41" s="735"/>
      <c r="F41" s="735"/>
      <c r="G41" s="735"/>
      <c r="H41" s="735"/>
      <c r="I41" s="736"/>
      <c r="J41" s="736"/>
      <c r="K41" s="736"/>
      <c r="L41" s="736"/>
      <c r="M41" s="736"/>
      <c r="O41" s="605"/>
      <c r="P41" s="605"/>
      <c r="Q41" s="605"/>
      <c r="R41" s="605"/>
      <c r="S41" s="605"/>
      <c r="T41" s="605"/>
      <c r="U41" s="605"/>
      <c r="V41" s="605"/>
      <c r="W41" s="605"/>
      <c r="X41" s="605"/>
    </row>
    <row r="42" spans="1:24" ht="14.4">
      <c r="B42" s="599" t="s">
        <v>845</v>
      </c>
      <c r="C42" s="338"/>
      <c r="D42" s="338"/>
      <c r="O42" s="605"/>
      <c r="P42" s="605"/>
      <c r="Q42" s="605"/>
      <c r="R42" s="605"/>
      <c r="S42" s="605"/>
      <c r="T42" s="605"/>
      <c r="U42" s="605"/>
      <c r="V42" s="605"/>
      <c r="W42" s="605"/>
      <c r="X42" s="605"/>
    </row>
    <row r="43" spans="1:24" ht="14.4">
      <c r="B43" s="599" t="s">
        <v>846</v>
      </c>
      <c r="C43" s="338"/>
      <c r="D43" s="338"/>
      <c r="O43" s="605"/>
      <c r="P43" s="605"/>
      <c r="Q43" s="605"/>
      <c r="R43" s="605"/>
      <c r="S43" s="605"/>
      <c r="T43" s="605"/>
      <c r="U43" s="605"/>
      <c r="V43" s="605"/>
      <c r="W43" s="605"/>
      <c r="X43" s="605"/>
    </row>
    <row r="44" spans="1:24" ht="14.4">
      <c r="B44" s="599" t="s">
        <v>847</v>
      </c>
      <c r="C44" s="338"/>
      <c r="D44" s="338"/>
      <c r="O44" s="605"/>
      <c r="P44" s="605"/>
      <c r="Q44" s="605"/>
      <c r="R44" s="605"/>
      <c r="S44" s="605"/>
      <c r="T44" s="605"/>
      <c r="U44" s="605"/>
      <c r="V44" s="605"/>
      <c r="W44" s="605"/>
      <c r="X44" s="605"/>
    </row>
    <row r="45" spans="1:24" ht="14.4">
      <c r="B45" s="885" t="s">
        <v>848</v>
      </c>
      <c r="O45" s="605"/>
      <c r="P45" s="605"/>
      <c r="Q45" s="605"/>
      <c r="R45" s="605"/>
      <c r="S45" s="605"/>
      <c r="T45" s="605"/>
      <c r="U45" s="605"/>
      <c r="V45" s="605"/>
      <c r="W45" s="605"/>
      <c r="X45" s="605"/>
    </row>
    <row r="46" spans="1:24" ht="14.4">
      <c r="B46" s="886" t="s">
        <v>849</v>
      </c>
      <c r="O46" s="605"/>
      <c r="P46" s="605"/>
      <c r="Q46" s="605"/>
      <c r="R46" s="605"/>
      <c r="S46" s="605"/>
      <c r="T46" s="605"/>
      <c r="U46" s="605"/>
      <c r="V46" s="605"/>
      <c r="W46" s="605"/>
      <c r="X46" s="605"/>
    </row>
    <row r="47" spans="1:24" ht="14.4">
      <c r="B47" s="886" t="s">
        <v>850</v>
      </c>
      <c r="O47" s="605"/>
      <c r="P47" s="605"/>
      <c r="Q47" s="605"/>
      <c r="R47" s="605"/>
      <c r="S47" s="605"/>
      <c r="T47" s="605"/>
      <c r="U47" s="605"/>
      <c r="V47" s="605"/>
      <c r="W47" s="605"/>
      <c r="X47" s="605"/>
    </row>
    <row r="48" spans="1:24" ht="14.4">
      <c r="B48" s="883"/>
      <c r="O48" s="605"/>
      <c r="P48" s="605"/>
      <c r="Q48" s="605"/>
      <c r="R48" s="605"/>
      <c r="S48" s="605"/>
      <c r="T48" s="605"/>
      <c r="U48" s="605"/>
      <c r="V48" s="605"/>
      <c r="W48" s="605"/>
      <c r="X48" s="605"/>
    </row>
    <row r="49" spans="1:24" s="883" customFormat="1" ht="14.4">
      <c r="A49" s="927"/>
      <c r="B49" s="883" t="s">
        <v>980</v>
      </c>
      <c r="O49" s="588"/>
      <c r="P49" s="588"/>
      <c r="Q49" s="588"/>
      <c r="R49" s="588"/>
      <c r="S49" s="588"/>
      <c r="T49" s="588"/>
      <c r="U49" s="588"/>
      <c r="V49" s="588"/>
      <c r="W49" s="588"/>
      <c r="X49" s="588"/>
    </row>
    <row r="50" spans="1:24" ht="14.4">
      <c r="B50" s="883"/>
      <c r="O50" s="605"/>
      <c r="P50" s="605"/>
      <c r="Q50" s="605"/>
      <c r="R50" s="605"/>
      <c r="S50" s="605"/>
      <c r="T50" s="605"/>
      <c r="U50" s="605"/>
      <c r="V50" s="605"/>
      <c r="W50" s="605"/>
      <c r="X50" s="605"/>
    </row>
    <row r="51" spans="1:24" ht="14.4">
      <c r="B51" s="883"/>
      <c r="O51" s="605"/>
      <c r="P51" s="605"/>
      <c r="Q51" s="605"/>
      <c r="R51" s="605"/>
      <c r="S51" s="605"/>
      <c r="T51" s="605"/>
      <c r="U51" s="605"/>
      <c r="V51" s="605"/>
      <c r="W51" s="605"/>
      <c r="X51" s="605"/>
    </row>
    <row r="52" spans="1:24" ht="14.4">
      <c r="B52" s="883"/>
      <c r="O52" s="605"/>
      <c r="P52" s="605"/>
      <c r="Q52" s="605"/>
      <c r="R52" s="605"/>
      <c r="S52" s="605"/>
      <c r="T52" s="605"/>
      <c r="U52" s="605"/>
      <c r="V52" s="605"/>
      <c r="W52" s="605"/>
      <c r="X52" s="605"/>
    </row>
    <row r="53" spans="1:24" ht="14.4">
      <c r="B53" s="883"/>
      <c r="O53" s="605"/>
      <c r="P53" s="605"/>
      <c r="Q53" s="605"/>
      <c r="R53" s="605"/>
      <c r="S53" s="605"/>
      <c r="T53" s="605"/>
      <c r="U53" s="605"/>
      <c r="V53" s="605"/>
      <c r="W53" s="605"/>
      <c r="X53" s="605"/>
    </row>
    <row r="54" spans="1:24" ht="14.4">
      <c r="B54" s="883"/>
      <c r="O54" s="605"/>
      <c r="P54" s="605"/>
      <c r="Q54" s="605"/>
      <c r="R54" s="605"/>
      <c r="S54" s="605"/>
      <c r="T54" s="605"/>
      <c r="U54" s="605"/>
      <c r="V54" s="605"/>
      <c r="W54" s="605"/>
      <c r="X54" s="605"/>
    </row>
    <row r="55" spans="1:24" ht="14.4">
      <c r="B55" s="883"/>
      <c r="O55" s="605"/>
      <c r="P55" s="605"/>
      <c r="Q55" s="605"/>
      <c r="R55" s="605"/>
      <c r="S55" s="605"/>
      <c r="T55" s="605"/>
      <c r="U55" s="605"/>
      <c r="V55" s="605"/>
      <c r="W55" s="605"/>
      <c r="X55" s="605"/>
    </row>
    <row r="56" spans="1:24" ht="14.4">
      <c r="B56" s="883"/>
      <c r="O56" s="605"/>
      <c r="P56" s="605"/>
      <c r="Q56" s="605"/>
      <c r="R56" s="605"/>
      <c r="S56" s="605"/>
      <c r="T56" s="605"/>
      <c r="U56" s="605"/>
      <c r="V56" s="605"/>
      <c r="W56" s="605"/>
      <c r="X56" s="605"/>
    </row>
    <row r="57" spans="1:24" ht="14.4">
      <c r="B57" s="883"/>
      <c r="O57" s="605"/>
      <c r="P57" s="605"/>
      <c r="Q57" s="605"/>
      <c r="R57" s="605"/>
      <c r="S57" s="605"/>
      <c r="T57" s="605"/>
      <c r="U57" s="605"/>
      <c r="V57" s="605"/>
      <c r="W57" s="605"/>
      <c r="X57" s="605"/>
    </row>
    <row r="58" spans="1:24" ht="14.4">
      <c r="B58" s="883"/>
      <c r="O58" s="605"/>
      <c r="P58" s="605"/>
      <c r="Q58" s="605"/>
      <c r="R58" s="605"/>
      <c r="S58" s="605"/>
      <c r="T58" s="605"/>
      <c r="U58" s="605"/>
      <c r="V58" s="605"/>
      <c r="W58" s="605"/>
      <c r="X58" s="605"/>
    </row>
    <row r="59" spans="1:24" ht="14.4">
      <c r="B59" s="883"/>
      <c r="O59" s="605"/>
      <c r="P59" s="605"/>
      <c r="Q59" s="605"/>
      <c r="R59" s="605"/>
      <c r="S59" s="605"/>
      <c r="T59" s="605"/>
      <c r="U59" s="605"/>
      <c r="V59" s="605"/>
      <c r="W59" s="605"/>
      <c r="X59" s="605"/>
    </row>
    <row r="60" spans="1:24" ht="14.4">
      <c r="B60" s="883"/>
      <c r="O60" s="605"/>
      <c r="P60" s="605"/>
      <c r="Q60" s="605"/>
      <c r="R60" s="605"/>
      <c r="S60" s="605"/>
      <c r="T60" s="605"/>
      <c r="U60" s="605"/>
      <c r="V60" s="605"/>
      <c r="W60" s="605"/>
      <c r="X60" s="605"/>
    </row>
    <row r="61" spans="1:24" ht="14.4">
      <c r="B61" s="883"/>
      <c r="O61" s="605"/>
      <c r="P61" s="605"/>
      <c r="Q61" s="605"/>
      <c r="R61" s="605"/>
      <c r="S61" s="605"/>
      <c r="T61" s="605"/>
      <c r="U61" s="605"/>
      <c r="V61" s="605"/>
      <c r="W61" s="605"/>
      <c r="X61" s="605"/>
    </row>
    <row r="62" spans="1:24" ht="14.4">
      <c r="B62" s="883"/>
      <c r="O62" s="605"/>
      <c r="P62" s="605"/>
      <c r="Q62" s="605"/>
      <c r="R62" s="605"/>
      <c r="S62" s="605"/>
      <c r="T62" s="605"/>
      <c r="U62" s="605"/>
      <c r="V62" s="605"/>
      <c r="W62" s="605"/>
      <c r="X62" s="605"/>
    </row>
    <row r="63" spans="1:24" ht="14.4">
      <c r="B63" s="883"/>
      <c r="O63" s="605"/>
      <c r="P63" s="605"/>
      <c r="Q63" s="605"/>
      <c r="R63" s="605"/>
      <c r="S63" s="605"/>
      <c r="T63" s="605"/>
      <c r="U63" s="605"/>
      <c r="V63" s="605"/>
      <c r="W63" s="605"/>
      <c r="X63" s="605"/>
    </row>
    <row r="64" spans="1:24" ht="14.4">
      <c r="B64" s="883"/>
      <c r="O64" s="605"/>
      <c r="P64" s="605"/>
      <c r="Q64" s="605"/>
      <c r="R64" s="605"/>
      <c r="S64" s="605"/>
      <c r="T64" s="605"/>
      <c r="U64" s="605"/>
      <c r="V64" s="605"/>
      <c r="W64" s="605"/>
      <c r="X64" s="605"/>
    </row>
    <row r="65" spans="2:24" ht="14.4">
      <c r="B65" s="883"/>
      <c r="O65" s="605"/>
      <c r="P65" s="605"/>
      <c r="Q65" s="605"/>
      <c r="R65" s="605"/>
      <c r="S65" s="605"/>
      <c r="T65" s="605"/>
      <c r="U65" s="605"/>
      <c r="V65" s="605"/>
      <c r="W65" s="605"/>
      <c r="X65" s="605"/>
    </row>
    <row r="66" spans="2:24" ht="14.4">
      <c r="B66" s="883"/>
      <c r="O66" s="605"/>
      <c r="P66" s="605"/>
      <c r="Q66" s="605"/>
      <c r="R66" s="605"/>
      <c r="S66" s="605"/>
      <c r="T66" s="605"/>
      <c r="U66" s="605"/>
      <c r="V66" s="605"/>
      <c r="W66" s="605"/>
      <c r="X66" s="605"/>
    </row>
    <row r="67" spans="2:24" ht="14.4">
      <c r="B67" s="883"/>
      <c r="O67" s="605"/>
      <c r="P67" s="605"/>
      <c r="Q67" s="605"/>
      <c r="R67" s="605"/>
      <c r="S67" s="605"/>
      <c r="T67" s="605"/>
      <c r="U67" s="605"/>
      <c r="V67" s="605"/>
      <c r="W67" s="605"/>
      <c r="X67" s="605"/>
    </row>
    <row r="68" spans="2:24" ht="14.4">
      <c r="B68" s="883"/>
      <c r="O68" s="605"/>
      <c r="P68" s="605"/>
      <c r="Q68" s="605"/>
      <c r="R68" s="605"/>
      <c r="S68" s="605"/>
      <c r="T68" s="605"/>
      <c r="U68" s="605"/>
      <c r="V68" s="605"/>
      <c r="W68" s="605"/>
      <c r="X68" s="605"/>
    </row>
    <row r="69" spans="2:24" ht="14.4">
      <c r="B69" s="883"/>
      <c r="O69" s="605"/>
      <c r="P69" s="605"/>
      <c r="Q69" s="605"/>
      <c r="R69" s="605"/>
      <c r="S69" s="605"/>
      <c r="T69" s="605"/>
      <c r="U69" s="605"/>
      <c r="V69" s="605"/>
      <c r="W69" s="605"/>
      <c r="X69" s="605"/>
    </row>
    <row r="70" spans="2:24" ht="14.4">
      <c r="B70" s="883"/>
      <c r="O70" s="605"/>
      <c r="P70" s="605"/>
      <c r="Q70" s="605"/>
      <c r="R70" s="605"/>
      <c r="S70" s="605"/>
      <c r="T70" s="605"/>
      <c r="U70" s="605"/>
      <c r="V70" s="605"/>
      <c r="W70" s="605"/>
      <c r="X70" s="605"/>
    </row>
    <row r="71" spans="2:24" ht="14.4">
      <c r="O71" s="605"/>
      <c r="P71" s="605"/>
      <c r="Q71" s="605"/>
      <c r="R71" s="605"/>
      <c r="S71" s="605"/>
      <c r="T71" s="605"/>
      <c r="U71" s="605"/>
      <c r="V71" s="605"/>
      <c r="W71" s="605"/>
      <c r="X71" s="605"/>
    </row>
    <row r="72" spans="2:24" ht="14.4">
      <c r="O72" s="605"/>
      <c r="P72" s="605"/>
      <c r="Q72" s="605"/>
      <c r="R72" s="605"/>
      <c r="S72" s="605"/>
      <c r="T72" s="605"/>
      <c r="U72" s="605"/>
      <c r="V72" s="605"/>
      <c r="W72" s="605"/>
      <c r="X72" s="605"/>
    </row>
    <row r="73" spans="2:24" ht="14.4">
      <c r="O73" s="605"/>
      <c r="P73" s="605"/>
      <c r="Q73" s="605"/>
      <c r="R73" s="605"/>
      <c r="S73" s="605"/>
      <c r="T73" s="605"/>
      <c r="U73" s="605"/>
      <c r="V73" s="605"/>
      <c r="W73" s="605"/>
      <c r="X73" s="605"/>
    </row>
    <row r="74" spans="2:24" ht="14.4">
      <c r="O74" s="605"/>
      <c r="P74" s="605"/>
      <c r="Q74" s="605"/>
      <c r="R74" s="605"/>
      <c r="S74" s="605"/>
      <c r="T74" s="605"/>
      <c r="U74" s="605"/>
      <c r="V74" s="605"/>
      <c r="W74" s="605"/>
      <c r="X74" s="605"/>
    </row>
    <row r="75" spans="2:24" ht="14.4">
      <c r="O75" s="605"/>
      <c r="P75" s="605"/>
      <c r="Q75" s="605"/>
      <c r="R75" s="605"/>
      <c r="S75" s="605"/>
      <c r="T75" s="605"/>
      <c r="U75" s="605"/>
      <c r="V75" s="605"/>
      <c r="W75" s="605"/>
      <c r="X75" s="605"/>
    </row>
    <row r="76" spans="2:24" ht="14.4">
      <c r="O76" s="605"/>
      <c r="P76" s="605"/>
      <c r="Q76" s="605"/>
      <c r="R76" s="605"/>
      <c r="S76" s="605"/>
      <c r="T76" s="605"/>
      <c r="U76" s="605"/>
      <c r="V76" s="605"/>
      <c r="W76" s="605"/>
      <c r="X76" s="605"/>
    </row>
    <row r="77" spans="2:24" ht="14.4">
      <c r="O77" s="605"/>
      <c r="P77" s="605"/>
      <c r="Q77" s="605"/>
      <c r="R77" s="605"/>
      <c r="S77" s="605"/>
      <c r="T77" s="605"/>
      <c r="U77" s="605"/>
      <c r="V77" s="605"/>
      <c r="W77" s="605"/>
      <c r="X77" s="605"/>
    </row>
    <row r="78" spans="2:24" ht="14.4">
      <c r="O78" s="605"/>
      <c r="P78" s="605"/>
      <c r="Q78" s="605"/>
      <c r="R78" s="605"/>
      <c r="S78" s="605"/>
      <c r="T78" s="605"/>
      <c r="U78" s="605"/>
      <c r="V78" s="605"/>
      <c r="W78" s="605"/>
      <c r="X78" s="605"/>
    </row>
    <row r="79" spans="2:24" ht="14.4">
      <c r="O79" s="605"/>
      <c r="P79" s="605"/>
      <c r="Q79" s="605"/>
      <c r="R79" s="605"/>
      <c r="S79" s="605"/>
      <c r="T79" s="605"/>
      <c r="U79" s="605"/>
      <c r="V79" s="605"/>
      <c r="W79" s="605"/>
      <c r="X79" s="605"/>
    </row>
    <row r="80" spans="2:24" ht="14.4">
      <c r="O80" s="605"/>
      <c r="P80" s="605"/>
      <c r="Q80" s="605"/>
      <c r="R80" s="605"/>
      <c r="S80" s="605"/>
      <c r="T80" s="605"/>
      <c r="U80" s="605"/>
      <c r="V80" s="605"/>
      <c r="W80" s="605"/>
      <c r="X80" s="605"/>
    </row>
    <row r="81" spans="15:24" ht="14.4">
      <c r="O81" s="605"/>
      <c r="P81" s="605"/>
      <c r="Q81" s="605"/>
      <c r="R81" s="605"/>
      <c r="S81" s="605"/>
      <c r="T81" s="605"/>
      <c r="U81" s="605"/>
      <c r="V81" s="605"/>
      <c r="W81" s="605"/>
      <c r="X81" s="605"/>
    </row>
    <row r="82" spans="15:24" ht="14.4">
      <c r="O82" s="605"/>
      <c r="P82" s="605"/>
      <c r="Q82" s="605"/>
      <c r="R82" s="605"/>
      <c r="S82" s="605"/>
      <c r="T82" s="605"/>
      <c r="U82" s="605"/>
      <c r="V82" s="605"/>
      <c r="W82" s="605"/>
      <c r="X82" s="605"/>
    </row>
    <row r="83" spans="15:24" ht="14.4">
      <c r="O83" s="605"/>
      <c r="P83" s="605"/>
      <c r="Q83" s="605"/>
      <c r="R83" s="605"/>
      <c r="S83" s="605"/>
      <c r="T83" s="605"/>
      <c r="U83" s="605"/>
      <c r="V83" s="605"/>
      <c r="W83" s="605"/>
      <c r="X83" s="605"/>
    </row>
    <row r="84" spans="15:24" ht="14.4">
      <c r="O84" s="605"/>
      <c r="P84" s="605"/>
      <c r="Q84" s="605"/>
      <c r="R84" s="605"/>
      <c r="S84" s="605"/>
      <c r="T84" s="605"/>
      <c r="U84" s="605"/>
      <c r="V84" s="605"/>
      <c r="W84" s="605"/>
      <c r="X84" s="605"/>
    </row>
    <row r="85" spans="15:24" ht="14.4">
      <c r="O85" s="605"/>
      <c r="P85" s="605"/>
      <c r="Q85" s="605"/>
      <c r="R85" s="605"/>
      <c r="S85" s="605"/>
      <c r="T85" s="605"/>
      <c r="U85" s="605"/>
      <c r="V85" s="605"/>
      <c r="W85" s="605"/>
      <c r="X85" s="605"/>
    </row>
    <row r="86" spans="15:24" ht="14.4">
      <c r="O86" s="605"/>
      <c r="P86" s="605"/>
      <c r="Q86" s="605"/>
      <c r="R86" s="605"/>
      <c r="S86" s="605"/>
      <c r="T86" s="605"/>
      <c r="U86" s="605"/>
      <c r="V86" s="605"/>
      <c r="W86" s="605"/>
      <c r="X86" s="605"/>
    </row>
    <row r="87" spans="15:24" ht="14.4">
      <c r="O87" s="605"/>
      <c r="P87" s="605"/>
      <c r="Q87" s="605"/>
      <c r="R87" s="605"/>
      <c r="S87" s="605"/>
      <c r="T87" s="605"/>
      <c r="U87" s="605"/>
      <c r="V87" s="605"/>
      <c r="W87" s="605"/>
      <c r="X87" s="605"/>
    </row>
    <row r="88" spans="15:24" ht="14.4">
      <c r="O88" s="605"/>
      <c r="P88" s="605"/>
      <c r="Q88" s="605"/>
      <c r="R88" s="605"/>
      <c r="S88" s="605"/>
      <c r="T88" s="605"/>
      <c r="U88" s="605"/>
      <c r="V88" s="605"/>
      <c r="W88" s="605"/>
      <c r="X88" s="605"/>
    </row>
    <row r="89" spans="15:24" ht="14.4">
      <c r="O89" s="605"/>
      <c r="P89" s="605"/>
      <c r="Q89" s="605"/>
      <c r="R89" s="605"/>
      <c r="S89" s="605"/>
      <c r="T89" s="605"/>
      <c r="U89" s="605"/>
      <c r="V89" s="605"/>
      <c r="W89" s="605"/>
      <c r="X89" s="605"/>
    </row>
    <row r="90" spans="15:24" ht="14.4">
      <c r="O90" s="605"/>
      <c r="P90" s="605"/>
      <c r="Q90" s="605"/>
      <c r="R90" s="605"/>
      <c r="S90" s="605"/>
      <c r="T90" s="605"/>
      <c r="U90" s="605"/>
      <c r="V90" s="605"/>
      <c r="W90" s="605"/>
      <c r="X90" s="605"/>
    </row>
    <row r="91" spans="15:24" ht="14.4">
      <c r="O91" s="605"/>
      <c r="P91" s="605"/>
      <c r="Q91" s="605"/>
      <c r="R91" s="605"/>
      <c r="S91" s="605"/>
      <c r="T91" s="605"/>
      <c r="U91" s="605"/>
      <c r="V91" s="605"/>
      <c r="W91" s="605"/>
      <c r="X91" s="605"/>
    </row>
    <row r="92" spans="15:24" ht="14.4">
      <c r="O92" s="605"/>
      <c r="P92" s="605"/>
      <c r="Q92" s="605"/>
      <c r="R92" s="605"/>
      <c r="S92" s="605"/>
      <c r="T92" s="605"/>
      <c r="U92" s="605"/>
      <c r="V92" s="605"/>
      <c r="W92" s="605"/>
      <c r="X92" s="605"/>
    </row>
    <row r="93" spans="15:24" ht="14.4">
      <c r="O93" s="605"/>
      <c r="P93" s="605"/>
      <c r="Q93" s="605"/>
      <c r="R93" s="605"/>
      <c r="S93" s="605"/>
      <c r="T93" s="605"/>
      <c r="U93" s="605"/>
      <c r="V93" s="605"/>
      <c r="W93" s="605"/>
      <c r="X93" s="605"/>
    </row>
    <row r="94" spans="15:24" ht="14.4">
      <c r="O94" s="605"/>
      <c r="P94" s="605"/>
      <c r="Q94" s="605"/>
      <c r="R94" s="605"/>
      <c r="S94" s="605"/>
      <c r="T94" s="605"/>
      <c r="U94" s="605"/>
      <c r="V94" s="605"/>
      <c r="W94" s="605"/>
      <c r="X94" s="605"/>
    </row>
    <row r="95" spans="15:24" ht="14.4">
      <c r="O95" s="605"/>
      <c r="P95" s="605"/>
      <c r="Q95" s="605"/>
      <c r="R95" s="605"/>
      <c r="S95" s="605"/>
      <c r="T95" s="605"/>
      <c r="U95" s="605"/>
      <c r="V95" s="605"/>
      <c r="W95" s="605"/>
      <c r="X95" s="605"/>
    </row>
    <row r="96" spans="15:24" ht="14.4">
      <c r="O96" s="605"/>
      <c r="P96" s="605"/>
      <c r="Q96" s="605"/>
      <c r="R96" s="605"/>
      <c r="S96" s="605"/>
      <c r="T96" s="605"/>
      <c r="U96" s="605"/>
      <c r="V96" s="605"/>
      <c r="W96" s="605"/>
      <c r="X96" s="605"/>
    </row>
    <row r="97" spans="15:24" ht="14.4">
      <c r="O97" s="605"/>
      <c r="P97" s="605"/>
      <c r="Q97" s="605"/>
      <c r="R97" s="605"/>
      <c r="S97" s="605"/>
      <c r="T97" s="605"/>
      <c r="U97" s="605"/>
      <c r="V97" s="605"/>
      <c r="W97" s="605"/>
      <c r="X97" s="605"/>
    </row>
    <row r="98" spans="15:24" ht="14.4">
      <c r="O98" s="605"/>
      <c r="P98" s="605"/>
      <c r="Q98" s="605"/>
      <c r="R98" s="605"/>
      <c r="S98" s="605"/>
      <c r="T98" s="605"/>
      <c r="U98" s="605"/>
      <c r="V98" s="605"/>
      <c r="W98" s="605"/>
      <c r="X98" s="605"/>
    </row>
    <row r="99" spans="15:24" ht="14.4">
      <c r="O99" s="605"/>
      <c r="P99" s="605"/>
      <c r="Q99" s="605"/>
      <c r="R99" s="605"/>
      <c r="S99" s="605"/>
      <c r="T99" s="605"/>
      <c r="U99" s="605"/>
      <c r="V99" s="605"/>
      <c r="W99" s="605"/>
      <c r="X99" s="605"/>
    </row>
    <row r="100" spans="15:24" ht="14.4">
      <c r="O100" s="605"/>
      <c r="P100" s="605"/>
      <c r="Q100" s="605"/>
      <c r="R100" s="605"/>
      <c r="S100" s="605"/>
      <c r="T100" s="605"/>
      <c r="U100" s="605"/>
      <c r="V100" s="605"/>
      <c r="W100" s="605"/>
      <c r="X100" s="605"/>
    </row>
    <row r="101" spans="15:24" ht="14.4">
      <c r="O101" s="605"/>
      <c r="P101" s="605"/>
      <c r="Q101" s="605"/>
      <c r="R101" s="605"/>
      <c r="S101" s="605"/>
      <c r="T101" s="605"/>
      <c r="U101" s="605"/>
      <c r="V101" s="605"/>
      <c r="W101" s="605"/>
      <c r="X101" s="605"/>
    </row>
    <row r="102" spans="15:24" ht="14.4">
      <c r="O102" s="605"/>
      <c r="P102" s="605"/>
      <c r="Q102" s="605"/>
      <c r="R102" s="605"/>
      <c r="S102" s="605"/>
      <c r="T102" s="605"/>
      <c r="U102" s="605"/>
      <c r="V102" s="605"/>
      <c r="W102" s="605"/>
      <c r="X102" s="605"/>
    </row>
    <row r="103" spans="15:24" ht="14.4">
      <c r="O103" s="605"/>
      <c r="P103" s="605"/>
      <c r="Q103" s="605"/>
      <c r="R103" s="605"/>
      <c r="S103" s="605"/>
      <c r="T103" s="605"/>
      <c r="U103" s="605"/>
      <c r="V103" s="605"/>
      <c r="W103" s="605"/>
      <c r="X103" s="605"/>
    </row>
    <row r="104" spans="15:24" ht="14.4">
      <c r="O104" s="605"/>
      <c r="P104" s="605"/>
      <c r="Q104" s="605"/>
      <c r="R104" s="605"/>
      <c r="S104" s="605"/>
      <c r="T104" s="605"/>
      <c r="U104" s="605"/>
      <c r="V104" s="605"/>
      <c r="W104" s="605"/>
      <c r="X104" s="605"/>
    </row>
    <row r="105" spans="15:24" ht="14.4">
      <c r="O105" s="605"/>
      <c r="P105" s="605"/>
      <c r="Q105" s="605"/>
      <c r="R105" s="605"/>
      <c r="S105" s="605"/>
      <c r="T105" s="605"/>
      <c r="U105" s="605"/>
      <c r="V105" s="605"/>
      <c r="W105" s="605"/>
      <c r="X105" s="605"/>
    </row>
    <row r="106" spans="15:24" ht="14.4">
      <c r="O106" s="605"/>
      <c r="P106" s="605"/>
      <c r="Q106" s="605"/>
      <c r="R106" s="605"/>
      <c r="S106" s="605"/>
      <c r="T106" s="605"/>
      <c r="U106" s="605"/>
      <c r="V106" s="605"/>
      <c r="W106" s="605"/>
      <c r="X106" s="605"/>
    </row>
    <row r="107" spans="15:24" ht="14.4">
      <c r="O107" s="605"/>
      <c r="P107" s="605"/>
      <c r="Q107" s="605"/>
      <c r="R107" s="605"/>
      <c r="S107" s="605"/>
      <c r="T107" s="605"/>
      <c r="U107" s="605"/>
      <c r="V107" s="605"/>
      <c r="W107" s="605"/>
      <c r="X107" s="605"/>
    </row>
    <row r="108" spans="15:24" ht="14.4">
      <c r="O108" s="605"/>
      <c r="P108" s="605"/>
      <c r="Q108" s="605"/>
      <c r="R108" s="605"/>
      <c r="S108" s="605"/>
      <c r="T108" s="605"/>
      <c r="U108" s="605"/>
      <c r="V108" s="605"/>
      <c r="W108" s="605"/>
      <c r="X108" s="605"/>
    </row>
    <row r="109" spans="15:24" ht="14.4">
      <c r="O109" s="605"/>
      <c r="P109" s="605"/>
      <c r="Q109" s="605"/>
      <c r="R109" s="605"/>
      <c r="S109" s="605"/>
      <c r="T109" s="605"/>
      <c r="U109" s="605"/>
      <c r="V109" s="605"/>
      <c r="W109" s="605"/>
      <c r="X109" s="605"/>
    </row>
    <row r="110" spans="15:24" ht="14.4">
      <c r="O110" s="605"/>
      <c r="P110" s="605"/>
      <c r="Q110" s="605"/>
      <c r="R110" s="605"/>
      <c r="S110" s="605"/>
      <c r="T110" s="605"/>
      <c r="U110" s="605"/>
      <c r="V110" s="605"/>
      <c r="W110" s="605"/>
      <c r="X110" s="605"/>
    </row>
    <row r="111" spans="15:24" ht="14.4">
      <c r="O111" s="605"/>
      <c r="P111" s="605"/>
      <c r="Q111" s="605"/>
      <c r="R111" s="605"/>
      <c r="S111" s="605"/>
      <c r="T111" s="605"/>
      <c r="U111" s="605"/>
      <c r="V111" s="605"/>
      <c r="W111" s="605"/>
      <c r="X111" s="605"/>
    </row>
    <row r="112" spans="15:24" ht="14.4">
      <c r="O112" s="605"/>
      <c r="P112" s="605"/>
      <c r="Q112" s="605"/>
      <c r="R112" s="605"/>
      <c r="S112" s="605"/>
      <c r="T112" s="605"/>
      <c r="U112" s="605"/>
      <c r="V112" s="605"/>
      <c r="W112" s="605"/>
      <c r="X112" s="605"/>
    </row>
    <row r="113" spans="15:24" ht="14.4">
      <c r="O113" s="605"/>
      <c r="P113" s="605"/>
      <c r="Q113" s="605"/>
      <c r="R113" s="605"/>
      <c r="S113" s="605"/>
      <c r="T113" s="605"/>
      <c r="U113" s="605"/>
      <c r="V113" s="605"/>
      <c r="W113" s="605"/>
      <c r="X113" s="605"/>
    </row>
    <row r="114" spans="15:24" ht="14.4">
      <c r="O114" s="605"/>
      <c r="P114" s="605"/>
      <c r="Q114" s="605"/>
      <c r="R114" s="605"/>
      <c r="S114" s="605"/>
      <c r="T114" s="605"/>
      <c r="U114" s="605"/>
      <c r="V114" s="605"/>
      <c r="W114" s="605"/>
      <c r="X114" s="605"/>
    </row>
    <row r="115" spans="15:24" ht="14.4">
      <c r="O115" s="605"/>
      <c r="P115" s="605"/>
      <c r="Q115" s="605"/>
      <c r="R115" s="605"/>
      <c r="S115" s="605"/>
      <c r="T115" s="605"/>
      <c r="U115" s="605"/>
      <c r="V115" s="605"/>
      <c r="W115" s="605"/>
      <c r="X115" s="605"/>
    </row>
    <row r="116" spans="15:24" ht="14.4">
      <c r="O116" s="605"/>
      <c r="P116" s="605"/>
      <c r="Q116" s="605"/>
      <c r="R116" s="605"/>
      <c r="S116" s="605"/>
      <c r="T116" s="605"/>
      <c r="U116" s="605"/>
      <c r="V116" s="605"/>
      <c r="W116" s="605"/>
      <c r="X116" s="605"/>
    </row>
    <row r="117" spans="15:24" ht="14.4">
      <c r="O117" s="605"/>
      <c r="P117" s="605"/>
      <c r="Q117" s="605"/>
      <c r="R117" s="605"/>
      <c r="S117" s="605"/>
      <c r="T117" s="605"/>
      <c r="U117" s="605"/>
      <c r="V117" s="605"/>
      <c r="W117" s="605"/>
      <c r="X117" s="605"/>
    </row>
    <row r="118" spans="15:24" ht="14.4">
      <c r="O118" s="605"/>
      <c r="P118" s="605"/>
      <c r="Q118" s="605"/>
      <c r="R118" s="605"/>
      <c r="S118" s="605"/>
      <c r="T118" s="605"/>
      <c r="U118" s="605"/>
      <c r="V118" s="605"/>
      <c r="W118" s="605"/>
      <c r="X118" s="605"/>
    </row>
    <row r="119" spans="15:24" ht="14.4">
      <c r="O119" s="605"/>
      <c r="P119" s="605"/>
      <c r="Q119" s="605"/>
      <c r="R119" s="605"/>
      <c r="S119" s="605"/>
      <c r="T119" s="605"/>
      <c r="U119" s="605"/>
      <c r="V119" s="605"/>
      <c r="W119" s="605"/>
      <c r="X119" s="605"/>
    </row>
    <row r="120" spans="15:24" ht="14.4">
      <c r="O120" s="605"/>
      <c r="P120" s="605"/>
      <c r="Q120" s="605"/>
      <c r="R120" s="605"/>
      <c r="S120" s="605"/>
      <c r="T120" s="605"/>
      <c r="U120" s="605"/>
      <c r="V120" s="605"/>
      <c r="W120" s="605"/>
      <c r="X120" s="605"/>
    </row>
    <row r="121" spans="15:24" ht="14.4">
      <c r="O121" s="605"/>
      <c r="P121" s="605"/>
      <c r="Q121" s="605"/>
      <c r="R121" s="605"/>
      <c r="S121" s="605"/>
      <c r="T121" s="605"/>
      <c r="U121" s="605"/>
      <c r="V121" s="605"/>
      <c r="W121" s="605"/>
      <c r="X121" s="605"/>
    </row>
    <row r="122" spans="15:24" ht="14.4">
      <c r="O122" s="605"/>
      <c r="P122" s="605"/>
      <c r="Q122" s="605"/>
      <c r="R122" s="605"/>
      <c r="S122" s="605"/>
      <c r="T122" s="605"/>
      <c r="U122" s="605"/>
      <c r="V122" s="605"/>
      <c r="W122" s="605"/>
      <c r="X122" s="605"/>
    </row>
    <row r="123" spans="15:24" ht="14.4">
      <c r="O123" s="605"/>
      <c r="P123" s="605"/>
      <c r="Q123" s="605"/>
      <c r="R123" s="605"/>
      <c r="S123" s="605"/>
      <c r="T123" s="605"/>
      <c r="U123" s="605"/>
      <c r="V123" s="605"/>
      <c r="W123" s="605"/>
      <c r="X123" s="605"/>
    </row>
    <row r="124" spans="15:24" ht="14.4">
      <c r="O124" s="605"/>
      <c r="P124" s="605"/>
      <c r="Q124" s="605"/>
      <c r="R124" s="605"/>
      <c r="S124" s="605"/>
      <c r="T124" s="605"/>
      <c r="U124" s="605"/>
      <c r="V124" s="605"/>
      <c r="W124" s="605"/>
      <c r="X124" s="605"/>
    </row>
    <row r="125" spans="15:24" ht="14.4">
      <c r="O125" s="605"/>
      <c r="P125" s="605"/>
      <c r="Q125" s="605"/>
      <c r="R125" s="605"/>
      <c r="S125" s="605"/>
      <c r="T125" s="605"/>
      <c r="U125" s="605"/>
      <c r="V125" s="605"/>
      <c r="W125" s="605"/>
      <c r="X125" s="605"/>
    </row>
    <row r="126" spans="15:24" ht="14.4">
      <c r="O126" s="605"/>
      <c r="P126" s="605"/>
      <c r="Q126" s="605"/>
      <c r="R126" s="605"/>
      <c r="S126" s="605"/>
      <c r="T126" s="605"/>
      <c r="U126" s="605"/>
      <c r="V126" s="605"/>
      <c r="W126" s="605"/>
      <c r="X126" s="605"/>
    </row>
    <row r="127" spans="15:24">
      <c r="O127" s="737"/>
      <c r="P127" s="737"/>
      <c r="Q127" s="737"/>
      <c r="R127" s="737"/>
      <c r="S127" s="737"/>
    </row>
  </sheetData>
  <mergeCells count="19">
    <mergeCell ref="V6:V7"/>
    <mergeCell ref="W6:W7"/>
    <mergeCell ref="O6:O7"/>
    <mergeCell ref="P6:P7"/>
    <mergeCell ref="Q6:Q7"/>
    <mergeCell ref="R6:R7"/>
    <mergeCell ref="S6:S7"/>
    <mergeCell ref="B2:N2"/>
    <mergeCell ref="C5:M5"/>
    <mergeCell ref="O5:Q5"/>
    <mergeCell ref="R5:U5"/>
    <mergeCell ref="C6:C7"/>
    <mergeCell ref="D6:D7"/>
    <mergeCell ref="E6:E7"/>
    <mergeCell ref="F6:H6"/>
    <mergeCell ref="J6:L6"/>
    <mergeCell ref="N6:N7"/>
    <mergeCell ref="T6:T7"/>
    <mergeCell ref="U6:U7"/>
  </mergeCells>
  <conditionalFormatting sqref="E15:M16 E13:M13 E11:M11 E9:M9 E23:W27 E31:W36 O15:W16 O13:W13 O11:W11 O9:W9">
    <cfRule type="cellIs" dxfId="4" priority="3" operator="lessThan">
      <formula>0</formula>
    </cfRule>
  </conditionalFormatting>
  <conditionalFormatting sqref="N15:N16 N13 N11 N9">
    <cfRule type="cellIs" dxfId="3" priority="2"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65"/>
  <sheetViews>
    <sheetView showGridLines="0" topLeftCell="A46" zoomScale="70" zoomScaleNormal="70" workbookViewId="0">
      <selection activeCell="P29" sqref="P29"/>
    </sheetView>
  </sheetViews>
  <sheetFormatPr defaultRowHeight="13.8"/>
  <cols>
    <col min="1" max="1" width="9.33203125" style="32"/>
    <col min="2" max="2" width="4.33203125" style="32" customWidth="1"/>
    <col min="3" max="3" width="35.44140625" style="32" customWidth="1"/>
    <col min="4" max="4" width="16.6640625" style="32" customWidth="1"/>
    <col min="5" max="5" width="15.44140625" style="32" bestFit="1" customWidth="1"/>
    <col min="6" max="7" width="15.6640625" style="32" bestFit="1" customWidth="1"/>
    <col min="8" max="10" width="15.44140625" style="32" bestFit="1" customWidth="1"/>
    <col min="11" max="11" width="15.6640625" style="32" bestFit="1" customWidth="1"/>
    <col min="12" max="12" width="15" style="32" bestFit="1" customWidth="1"/>
    <col min="13" max="15" width="15.6640625" style="32" bestFit="1" customWidth="1"/>
    <col min="16" max="16" width="17.33203125" style="32" bestFit="1" customWidth="1"/>
    <col min="17" max="17" width="14.6640625" style="32" bestFit="1" customWidth="1"/>
    <col min="18" max="18" width="15.6640625" style="33" customWidth="1"/>
    <col min="19" max="32" width="9.33203125" style="33"/>
    <col min="33" max="257" width="9.33203125" style="32"/>
    <col min="258" max="258" width="4.33203125" style="32" customWidth="1"/>
    <col min="259" max="259" width="35.44140625" style="32" customWidth="1"/>
    <col min="260" max="271" width="12.6640625" style="32" bestFit="1" customWidth="1"/>
    <col min="272" max="272" width="19" style="32" customWidth="1"/>
    <col min="273" max="273" width="4.6640625" style="32" customWidth="1"/>
    <col min="274" max="274" width="15.6640625" style="32" customWidth="1"/>
    <col min="275" max="513" width="9.33203125" style="32"/>
    <col min="514" max="514" width="4.33203125" style="32" customWidth="1"/>
    <col min="515" max="515" width="35.44140625" style="32" customWidth="1"/>
    <col min="516" max="527" width="12.6640625" style="32" bestFit="1" customWidth="1"/>
    <col min="528" max="528" width="19" style="32" customWidth="1"/>
    <col min="529" max="529" width="4.6640625" style="32" customWidth="1"/>
    <col min="530" max="530" width="15.6640625" style="32" customWidth="1"/>
    <col min="531" max="769" width="9.33203125" style="32"/>
    <col min="770" max="770" width="4.33203125" style="32" customWidth="1"/>
    <col min="771" max="771" width="35.44140625" style="32" customWidth="1"/>
    <col min="772" max="783" width="12.6640625" style="32" bestFit="1" customWidth="1"/>
    <col min="784" max="784" width="19" style="32" customWidth="1"/>
    <col min="785" max="785" width="4.6640625" style="32" customWidth="1"/>
    <col min="786" max="786" width="15.6640625" style="32" customWidth="1"/>
    <col min="787" max="1025" width="9.33203125" style="32"/>
    <col min="1026" max="1026" width="4.33203125" style="32" customWidth="1"/>
    <col min="1027" max="1027" width="35.44140625" style="32" customWidth="1"/>
    <col min="1028" max="1039" width="12.6640625" style="32" bestFit="1" customWidth="1"/>
    <col min="1040" max="1040" width="19" style="32" customWidth="1"/>
    <col min="1041" max="1041" width="4.6640625" style="32" customWidth="1"/>
    <col min="1042" max="1042" width="15.6640625" style="32" customWidth="1"/>
    <col min="1043" max="1281" width="9.33203125" style="32"/>
    <col min="1282" max="1282" width="4.33203125" style="32" customWidth="1"/>
    <col min="1283" max="1283" width="35.44140625" style="32" customWidth="1"/>
    <col min="1284" max="1295" width="12.6640625" style="32" bestFit="1" customWidth="1"/>
    <col min="1296" max="1296" width="19" style="32" customWidth="1"/>
    <col min="1297" max="1297" width="4.6640625" style="32" customWidth="1"/>
    <col min="1298" max="1298" width="15.6640625" style="32" customWidth="1"/>
    <col min="1299" max="1537" width="9.33203125" style="32"/>
    <col min="1538" max="1538" width="4.33203125" style="32" customWidth="1"/>
    <col min="1539" max="1539" width="35.44140625" style="32" customWidth="1"/>
    <col min="1540" max="1551" width="12.6640625" style="32" bestFit="1" customWidth="1"/>
    <col min="1552" max="1552" width="19" style="32" customWidth="1"/>
    <col min="1553" max="1553" width="4.6640625" style="32" customWidth="1"/>
    <col min="1554" max="1554" width="15.6640625" style="32" customWidth="1"/>
    <col min="1555" max="1793" width="9.33203125" style="32"/>
    <col min="1794" max="1794" width="4.33203125" style="32" customWidth="1"/>
    <col min="1795" max="1795" width="35.44140625" style="32" customWidth="1"/>
    <col min="1796" max="1807" width="12.6640625" style="32" bestFit="1" customWidth="1"/>
    <col min="1808" max="1808" width="19" style="32" customWidth="1"/>
    <col min="1809" max="1809" width="4.6640625" style="32" customWidth="1"/>
    <col min="1810" max="1810" width="15.6640625" style="32" customWidth="1"/>
    <col min="1811" max="2049" width="9.33203125" style="32"/>
    <col min="2050" max="2050" width="4.33203125" style="32" customWidth="1"/>
    <col min="2051" max="2051" width="35.44140625" style="32" customWidth="1"/>
    <col min="2052" max="2063" width="12.6640625" style="32" bestFit="1" customWidth="1"/>
    <col min="2064" max="2064" width="19" style="32" customWidth="1"/>
    <col min="2065" max="2065" width="4.6640625" style="32" customWidth="1"/>
    <col min="2066" max="2066" width="15.6640625" style="32" customWidth="1"/>
    <col min="2067" max="2305" width="9.33203125" style="32"/>
    <col min="2306" max="2306" width="4.33203125" style="32" customWidth="1"/>
    <col min="2307" max="2307" width="35.44140625" style="32" customWidth="1"/>
    <col min="2308" max="2319" width="12.6640625" style="32" bestFit="1" customWidth="1"/>
    <col min="2320" max="2320" width="19" style="32" customWidth="1"/>
    <col min="2321" max="2321" width="4.6640625" style="32" customWidth="1"/>
    <col min="2322" max="2322" width="15.6640625" style="32" customWidth="1"/>
    <col min="2323" max="2561" width="9.33203125" style="32"/>
    <col min="2562" max="2562" width="4.33203125" style="32" customWidth="1"/>
    <col min="2563" max="2563" width="35.44140625" style="32" customWidth="1"/>
    <col min="2564" max="2575" width="12.6640625" style="32" bestFit="1" customWidth="1"/>
    <col min="2576" max="2576" width="19" style="32" customWidth="1"/>
    <col min="2577" max="2577" width="4.6640625" style="32" customWidth="1"/>
    <col min="2578" max="2578" width="15.6640625" style="32" customWidth="1"/>
    <col min="2579" max="2817" width="9.33203125" style="32"/>
    <col min="2818" max="2818" width="4.33203125" style="32" customWidth="1"/>
    <col min="2819" max="2819" width="35.44140625" style="32" customWidth="1"/>
    <col min="2820" max="2831" width="12.6640625" style="32" bestFit="1" customWidth="1"/>
    <col min="2832" max="2832" width="19" style="32" customWidth="1"/>
    <col min="2833" max="2833" width="4.6640625" style="32" customWidth="1"/>
    <col min="2834" max="2834" width="15.6640625" style="32" customWidth="1"/>
    <col min="2835" max="3073" width="9.33203125" style="32"/>
    <col min="3074" max="3074" width="4.33203125" style="32" customWidth="1"/>
    <col min="3075" max="3075" width="35.44140625" style="32" customWidth="1"/>
    <col min="3076" max="3087" width="12.6640625" style="32" bestFit="1" customWidth="1"/>
    <col min="3088" max="3088" width="19" style="32" customWidth="1"/>
    <col min="3089" max="3089" width="4.6640625" style="32" customWidth="1"/>
    <col min="3090" max="3090" width="15.6640625" style="32" customWidth="1"/>
    <col min="3091" max="3329" width="9.33203125" style="32"/>
    <col min="3330" max="3330" width="4.33203125" style="32" customWidth="1"/>
    <col min="3331" max="3331" width="35.44140625" style="32" customWidth="1"/>
    <col min="3332" max="3343" width="12.6640625" style="32" bestFit="1" customWidth="1"/>
    <col min="3344" max="3344" width="19" style="32" customWidth="1"/>
    <col min="3345" max="3345" width="4.6640625" style="32" customWidth="1"/>
    <col min="3346" max="3346" width="15.6640625" style="32" customWidth="1"/>
    <col min="3347" max="3585" width="9.33203125" style="32"/>
    <col min="3586" max="3586" width="4.33203125" style="32" customWidth="1"/>
    <col min="3587" max="3587" width="35.44140625" style="32" customWidth="1"/>
    <col min="3588" max="3599" width="12.6640625" style="32" bestFit="1" customWidth="1"/>
    <col min="3600" max="3600" width="19" style="32" customWidth="1"/>
    <col min="3601" max="3601" width="4.6640625" style="32" customWidth="1"/>
    <col min="3602" max="3602" width="15.6640625" style="32" customWidth="1"/>
    <col min="3603" max="3841" width="9.33203125" style="32"/>
    <col min="3842" max="3842" width="4.33203125" style="32" customWidth="1"/>
    <col min="3843" max="3843" width="35.44140625" style="32" customWidth="1"/>
    <col min="3844" max="3855" width="12.6640625" style="32" bestFit="1" customWidth="1"/>
    <col min="3856" max="3856" width="19" style="32" customWidth="1"/>
    <col min="3857" max="3857" width="4.6640625" style="32" customWidth="1"/>
    <col min="3858" max="3858" width="15.6640625" style="32" customWidth="1"/>
    <col min="3859" max="4097" width="9.33203125" style="32"/>
    <col min="4098" max="4098" width="4.33203125" style="32" customWidth="1"/>
    <col min="4099" max="4099" width="35.44140625" style="32" customWidth="1"/>
    <col min="4100" max="4111" width="12.6640625" style="32" bestFit="1" customWidth="1"/>
    <col min="4112" max="4112" width="19" style="32" customWidth="1"/>
    <col min="4113" max="4113" width="4.6640625" style="32" customWidth="1"/>
    <col min="4114" max="4114" width="15.6640625" style="32" customWidth="1"/>
    <col min="4115" max="4353" width="9.33203125" style="32"/>
    <col min="4354" max="4354" width="4.33203125" style="32" customWidth="1"/>
    <col min="4355" max="4355" width="35.44140625" style="32" customWidth="1"/>
    <col min="4356" max="4367" width="12.6640625" style="32" bestFit="1" customWidth="1"/>
    <col min="4368" max="4368" width="19" style="32" customWidth="1"/>
    <col min="4369" max="4369" width="4.6640625" style="32" customWidth="1"/>
    <col min="4370" max="4370" width="15.6640625" style="32" customWidth="1"/>
    <col min="4371" max="4609" width="9.33203125" style="32"/>
    <col min="4610" max="4610" width="4.33203125" style="32" customWidth="1"/>
    <col min="4611" max="4611" width="35.44140625" style="32" customWidth="1"/>
    <col min="4612" max="4623" width="12.6640625" style="32" bestFit="1" customWidth="1"/>
    <col min="4624" max="4624" width="19" style="32" customWidth="1"/>
    <col min="4625" max="4625" width="4.6640625" style="32" customWidth="1"/>
    <col min="4626" max="4626" width="15.6640625" style="32" customWidth="1"/>
    <col min="4627" max="4865" width="9.33203125" style="32"/>
    <col min="4866" max="4866" width="4.33203125" style="32" customWidth="1"/>
    <col min="4867" max="4867" width="35.44140625" style="32" customWidth="1"/>
    <col min="4868" max="4879" width="12.6640625" style="32" bestFit="1" customWidth="1"/>
    <col min="4880" max="4880" width="19" style="32" customWidth="1"/>
    <col min="4881" max="4881" width="4.6640625" style="32" customWidth="1"/>
    <col min="4882" max="4882" width="15.6640625" style="32" customWidth="1"/>
    <col min="4883" max="5121" width="9.33203125" style="32"/>
    <col min="5122" max="5122" width="4.33203125" style="32" customWidth="1"/>
    <col min="5123" max="5123" width="35.44140625" style="32" customWidth="1"/>
    <col min="5124" max="5135" width="12.6640625" style="32" bestFit="1" customWidth="1"/>
    <col min="5136" max="5136" width="19" style="32" customWidth="1"/>
    <col min="5137" max="5137" width="4.6640625" style="32" customWidth="1"/>
    <col min="5138" max="5138" width="15.6640625" style="32" customWidth="1"/>
    <col min="5139" max="5377" width="9.33203125" style="32"/>
    <col min="5378" max="5378" width="4.33203125" style="32" customWidth="1"/>
    <col min="5379" max="5379" width="35.44140625" style="32" customWidth="1"/>
    <col min="5380" max="5391" width="12.6640625" style="32" bestFit="1" customWidth="1"/>
    <col min="5392" max="5392" width="19" style="32" customWidth="1"/>
    <col min="5393" max="5393" width="4.6640625" style="32" customWidth="1"/>
    <col min="5394" max="5394" width="15.6640625" style="32" customWidth="1"/>
    <col min="5395" max="5633" width="9.33203125" style="32"/>
    <col min="5634" max="5634" width="4.33203125" style="32" customWidth="1"/>
    <col min="5635" max="5635" width="35.44140625" style="32" customWidth="1"/>
    <col min="5636" max="5647" width="12.6640625" style="32" bestFit="1" customWidth="1"/>
    <col min="5648" max="5648" width="19" style="32" customWidth="1"/>
    <col min="5649" max="5649" width="4.6640625" style="32" customWidth="1"/>
    <col min="5650" max="5650" width="15.6640625" style="32" customWidth="1"/>
    <col min="5651" max="5889" width="9.33203125" style="32"/>
    <col min="5890" max="5890" width="4.33203125" style="32" customWidth="1"/>
    <col min="5891" max="5891" width="35.44140625" style="32" customWidth="1"/>
    <col min="5892" max="5903" width="12.6640625" style="32" bestFit="1" customWidth="1"/>
    <col min="5904" max="5904" width="19" style="32" customWidth="1"/>
    <col min="5905" max="5905" width="4.6640625" style="32" customWidth="1"/>
    <col min="5906" max="5906" width="15.6640625" style="32" customWidth="1"/>
    <col min="5907" max="6145" width="9.33203125" style="32"/>
    <col min="6146" max="6146" width="4.33203125" style="32" customWidth="1"/>
    <col min="6147" max="6147" width="35.44140625" style="32" customWidth="1"/>
    <col min="6148" max="6159" width="12.6640625" style="32" bestFit="1" customWidth="1"/>
    <col min="6160" max="6160" width="19" style="32" customWidth="1"/>
    <col min="6161" max="6161" width="4.6640625" style="32" customWidth="1"/>
    <col min="6162" max="6162" width="15.6640625" style="32" customWidth="1"/>
    <col min="6163" max="6401" width="9.33203125" style="32"/>
    <col min="6402" max="6402" width="4.33203125" style="32" customWidth="1"/>
    <col min="6403" max="6403" width="35.44140625" style="32" customWidth="1"/>
    <col min="6404" max="6415" width="12.6640625" style="32" bestFit="1" customWidth="1"/>
    <col min="6416" max="6416" width="19" style="32" customWidth="1"/>
    <col min="6417" max="6417" width="4.6640625" style="32" customWidth="1"/>
    <col min="6418" max="6418" width="15.6640625" style="32" customWidth="1"/>
    <col min="6419" max="6657" width="9.33203125" style="32"/>
    <col min="6658" max="6658" width="4.33203125" style="32" customWidth="1"/>
    <col min="6659" max="6659" width="35.44140625" style="32" customWidth="1"/>
    <col min="6660" max="6671" width="12.6640625" style="32" bestFit="1" customWidth="1"/>
    <col min="6672" max="6672" width="19" style="32" customWidth="1"/>
    <col min="6673" max="6673" width="4.6640625" style="32" customWidth="1"/>
    <col min="6674" max="6674" width="15.6640625" style="32" customWidth="1"/>
    <col min="6675" max="6913" width="9.33203125" style="32"/>
    <col min="6914" max="6914" width="4.33203125" style="32" customWidth="1"/>
    <col min="6915" max="6915" width="35.44140625" style="32" customWidth="1"/>
    <col min="6916" max="6927" width="12.6640625" style="32" bestFit="1" customWidth="1"/>
    <col min="6928" max="6928" width="19" style="32" customWidth="1"/>
    <col min="6929" max="6929" width="4.6640625" style="32" customWidth="1"/>
    <col min="6930" max="6930" width="15.6640625" style="32" customWidth="1"/>
    <col min="6931" max="7169" width="9.33203125" style="32"/>
    <col min="7170" max="7170" width="4.33203125" style="32" customWidth="1"/>
    <col min="7171" max="7171" width="35.44140625" style="32" customWidth="1"/>
    <col min="7172" max="7183" width="12.6640625" style="32" bestFit="1" customWidth="1"/>
    <col min="7184" max="7184" width="19" style="32" customWidth="1"/>
    <col min="7185" max="7185" width="4.6640625" style="32" customWidth="1"/>
    <col min="7186" max="7186" width="15.6640625" style="32" customWidth="1"/>
    <col min="7187" max="7425" width="9.33203125" style="32"/>
    <col min="7426" max="7426" width="4.33203125" style="32" customWidth="1"/>
    <col min="7427" max="7427" width="35.44140625" style="32" customWidth="1"/>
    <col min="7428" max="7439" width="12.6640625" style="32" bestFit="1" customWidth="1"/>
    <col min="7440" max="7440" width="19" style="32" customWidth="1"/>
    <col min="7441" max="7441" width="4.6640625" style="32" customWidth="1"/>
    <col min="7442" max="7442" width="15.6640625" style="32" customWidth="1"/>
    <col min="7443" max="7681" width="9.33203125" style="32"/>
    <col min="7682" max="7682" width="4.33203125" style="32" customWidth="1"/>
    <col min="7683" max="7683" width="35.44140625" style="32" customWidth="1"/>
    <col min="7684" max="7695" width="12.6640625" style="32" bestFit="1" customWidth="1"/>
    <col min="7696" max="7696" width="19" style="32" customWidth="1"/>
    <col min="7697" max="7697" width="4.6640625" style="32" customWidth="1"/>
    <col min="7698" max="7698" width="15.6640625" style="32" customWidth="1"/>
    <col min="7699" max="7937" width="9.33203125" style="32"/>
    <col min="7938" max="7938" width="4.33203125" style="32" customWidth="1"/>
    <col min="7939" max="7939" width="35.44140625" style="32" customWidth="1"/>
    <col min="7940" max="7951" width="12.6640625" style="32" bestFit="1" customWidth="1"/>
    <col min="7952" max="7952" width="19" style="32" customWidth="1"/>
    <col min="7953" max="7953" width="4.6640625" style="32" customWidth="1"/>
    <col min="7954" max="7954" width="15.6640625" style="32" customWidth="1"/>
    <col min="7955" max="8193" width="9.33203125" style="32"/>
    <col min="8194" max="8194" width="4.33203125" style="32" customWidth="1"/>
    <col min="8195" max="8195" width="35.44140625" style="32" customWidth="1"/>
    <col min="8196" max="8207" width="12.6640625" style="32" bestFit="1" customWidth="1"/>
    <col min="8208" max="8208" width="19" style="32" customWidth="1"/>
    <col min="8209" max="8209" width="4.6640625" style="32" customWidth="1"/>
    <col min="8210" max="8210" width="15.6640625" style="32" customWidth="1"/>
    <col min="8211" max="8449" width="9.33203125" style="32"/>
    <col min="8450" max="8450" width="4.33203125" style="32" customWidth="1"/>
    <col min="8451" max="8451" width="35.44140625" style="32" customWidth="1"/>
    <col min="8452" max="8463" width="12.6640625" style="32" bestFit="1" customWidth="1"/>
    <col min="8464" max="8464" width="19" style="32" customWidth="1"/>
    <col min="8465" max="8465" width="4.6640625" style="32" customWidth="1"/>
    <col min="8466" max="8466" width="15.6640625" style="32" customWidth="1"/>
    <col min="8467" max="8705" width="9.33203125" style="32"/>
    <col min="8706" max="8706" width="4.33203125" style="32" customWidth="1"/>
    <col min="8707" max="8707" width="35.44140625" style="32" customWidth="1"/>
    <col min="8708" max="8719" width="12.6640625" style="32" bestFit="1" customWidth="1"/>
    <col min="8720" max="8720" width="19" style="32" customWidth="1"/>
    <col min="8721" max="8721" width="4.6640625" style="32" customWidth="1"/>
    <col min="8722" max="8722" width="15.6640625" style="32" customWidth="1"/>
    <col min="8723" max="8961" width="9.33203125" style="32"/>
    <col min="8962" max="8962" width="4.33203125" style="32" customWidth="1"/>
    <col min="8963" max="8963" width="35.44140625" style="32" customWidth="1"/>
    <col min="8964" max="8975" width="12.6640625" style="32" bestFit="1" customWidth="1"/>
    <col min="8976" max="8976" width="19" style="32" customWidth="1"/>
    <col min="8977" max="8977" width="4.6640625" style="32" customWidth="1"/>
    <col min="8978" max="8978" width="15.6640625" style="32" customWidth="1"/>
    <col min="8979" max="9217" width="9.33203125" style="32"/>
    <col min="9218" max="9218" width="4.33203125" style="32" customWidth="1"/>
    <col min="9219" max="9219" width="35.44140625" style="32" customWidth="1"/>
    <col min="9220" max="9231" width="12.6640625" style="32" bestFit="1" customWidth="1"/>
    <col min="9232" max="9232" width="19" style="32" customWidth="1"/>
    <col min="9233" max="9233" width="4.6640625" style="32" customWidth="1"/>
    <col min="9234" max="9234" width="15.6640625" style="32" customWidth="1"/>
    <col min="9235" max="9473" width="9.33203125" style="32"/>
    <col min="9474" max="9474" width="4.33203125" style="32" customWidth="1"/>
    <col min="9475" max="9475" width="35.44140625" style="32" customWidth="1"/>
    <col min="9476" max="9487" width="12.6640625" style="32" bestFit="1" customWidth="1"/>
    <col min="9488" max="9488" width="19" style="32" customWidth="1"/>
    <col min="9489" max="9489" width="4.6640625" style="32" customWidth="1"/>
    <col min="9490" max="9490" width="15.6640625" style="32" customWidth="1"/>
    <col min="9491" max="9729" width="9.33203125" style="32"/>
    <col min="9730" max="9730" width="4.33203125" style="32" customWidth="1"/>
    <col min="9731" max="9731" width="35.44140625" style="32" customWidth="1"/>
    <col min="9732" max="9743" width="12.6640625" style="32" bestFit="1" customWidth="1"/>
    <col min="9744" max="9744" width="19" style="32" customWidth="1"/>
    <col min="9745" max="9745" width="4.6640625" style="32" customWidth="1"/>
    <col min="9746" max="9746" width="15.6640625" style="32" customWidth="1"/>
    <col min="9747" max="9985" width="9.33203125" style="32"/>
    <col min="9986" max="9986" width="4.33203125" style="32" customWidth="1"/>
    <col min="9987" max="9987" width="35.44140625" style="32" customWidth="1"/>
    <col min="9988" max="9999" width="12.6640625" style="32" bestFit="1" customWidth="1"/>
    <col min="10000" max="10000" width="19" style="32" customWidth="1"/>
    <col min="10001" max="10001" width="4.6640625" style="32" customWidth="1"/>
    <col min="10002" max="10002" width="15.6640625" style="32" customWidth="1"/>
    <col min="10003" max="10241" width="9.33203125" style="32"/>
    <col min="10242" max="10242" width="4.33203125" style="32" customWidth="1"/>
    <col min="10243" max="10243" width="35.44140625" style="32" customWidth="1"/>
    <col min="10244" max="10255" width="12.6640625" style="32" bestFit="1" customWidth="1"/>
    <col min="10256" max="10256" width="19" style="32" customWidth="1"/>
    <col min="10257" max="10257" width="4.6640625" style="32" customWidth="1"/>
    <col min="10258" max="10258" width="15.6640625" style="32" customWidth="1"/>
    <col min="10259" max="10497" width="9.33203125" style="32"/>
    <col min="10498" max="10498" width="4.33203125" style="32" customWidth="1"/>
    <col min="10499" max="10499" width="35.44140625" style="32" customWidth="1"/>
    <col min="10500" max="10511" width="12.6640625" style="32" bestFit="1" customWidth="1"/>
    <col min="10512" max="10512" width="19" style="32" customWidth="1"/>
    <col min="10513" max="10513" width="4.6640625" style="32" customWidth="1"/>
    <col min="10514" max="10514" width="15.6640625" style="32" customWidth="1"/>
    <col min="10515" max="10753" width="9.33203125" style="32"/>
    <col min="10754" max="10754" width="4.33203125" style="32" customWidth="1"/>
    <col min="10755" max="10755" width="35.44140625" style="32" customWidth="1"/>
    <col min="10756" max="10767" width="12.6640625" style="32" bestFit="1" customWidth="1"/>
    <col min="10768" max="10768" width="19" style="32" customWidth="1"/>
    <col min="10769" max="10769" width="4.6640625" style="32" customWidth="1"/>
    <col min="10770" max="10770" width="15.6640625" style="32" customWidth="1"/>
    <col min="10771" max="11009" width="9.33203125" style="32"/>
    <col min="11010" max="11010" width="4.33203125" style="32" customWidth="1"/>
    <col min="11011" max="11011" width="35.44140625" style="32" customWidth="1"/>
    <col min="11012" max="11023" width="12.6640625" style="32" bestFit="1" customWidth="1"/>
    <col min="11024" max="11024" width="19" style="32" customWidth="1"/>
    <col min="11025" max="11025" width="4.6640625" style="32" customWidth="1"/>
    <col min="11026" max="11026" width="15.6640625" style="32" customWidth="1"/>
    <col min="11027" max="11265" width="9.33203125" style="32"/>
    <col min="11266" max="11266" width="4.33203125" style="32" customWidth="1"/>
    <col min="11267" max="11267" width="35.44140625" style="32" customWidth="1"/>
    <col min="11268" max="11279" width="12.6640625" style="32" bestFit="1" customWidth="1"/>
    <col min="11280" max="11280" width="19" style="32" customWidth="1"/>
    <col min="11281" max="11281" width="4.6640625" style="32" customWidth="1"/>
    <col min="11282" max="11282" width="15.6640625" style="32" customWidth="1"/>
    <col min="11283" max="11521" width="9.33203125" style="32"/>
    <col min="11522" max="11522" width="4.33203125" style="32" customWidth="1"/>
    <col min="11523" max="11523" width="35.44140625" style="32" customWidth="1"/>
    <col min="11524" max="11535" width="12.6640625" style="32" bestFit="1" customWidth="1"/>
    <col min="11536" max="11536" width="19" style="32" customWidth="1"/>
    <col min="11537" max="11537" width="4.6640625" style="32" customWidth="1"/>
    <col min="11538" max="11538" width="15.6640625" style="32" customWidth="1"/>
    <col min="11539" max="11777" width="9.33203125" style="32"/>
    <col min="11778" max="11778" width="4.33203125" style="32" customWidth="1"/>
    <col min="11779" max="11779" width="35.44140625" style="32" customWidth="1"/>
    <col min="11780" max="11791" width="12.6640625" style="32" bestFit="1" customWidth="1"/>
    <col min="11792" max="11792" width="19" style="32" customWidth="1"/>
    <col min="11793" max="11793" width="4.6640625" style="32" customWidth="1"/>
    <col min="11794" max="11794" width="15.6640625" style="32" customWidth="1"/>
    <col min="11795" max="12033" width="9.33203125" style="32"/>
    <col min="12034" max="12034" width="4.33203125" style="32" customWidth="1"/>
    <col min="12035" max="12035" width="35.44140625" style="32" customWidth="1"/>
    <col min="12036" max="12047" width="12.6640625" style="32" bestFit="1" customWidth="1"/>
    <col min="12048" max="12048" width="19" style="32" customWidth="1"/>
    <col min="12049" max="12049" width="4.6640625" style="32" customWidth="1"/>
    <col min="12050" max="12050" width="15.6640625" style="32" customWidth="1"/>
    <col min="12051" max="12289" width="9.33203125" style="32"/>
    <col min="12290" max="12290" width="4.33203125" style="32" customWidth="1"/>
    <col min="12291" max="12291" width="35.44140625" style="32" customWidth="1"/>
    <col min="12292" max="12303" width="12.6640625" style="32" bestFit="1" customWidth="1"/>
    <col min="12304" max="12304" width="19" style="32" customWidth="1"/>
    <col min="12305" max="12305" width="4.6640625" style="32" customWidth="1"/>
    <col min="12306" max="12306" width="15.6640625" style="32" customWidth="1"/>
    <col min="12307" max="12545" width="9.33203125" style="32"/>
    <col min="12546" max="12546" width="4.33203125" style="32" customWidth="1"/>
    <col min="12547" max="12547" width="35.44140625" style="32" customWidth="1"/>
    <col min="12548" max="12559" width="12.6640625" style="32" bestFit="1" customWidth="1"/>
    <col min="12560" max="12560" width="19" style="32" customWidth="1"/>
    <col min="12561" max="12561" width="4.6640625" style="32" customWidth="1"/>
    <col min="12562" max="12562" width="15.6640625" style="32" customWidth="1"/>
    <col min="12563" max="12801" width="9.33203125" style="32"/>
    <col min="12802" max="12802" width="4.33203125" style="32" customWidth="1"/>
    <col min="12803" max="12803" width="35.44140625" style="32" customWidth="1"/>
    <col min="12804" max="12815" width="12.6640625" style="32" bestFit="1" customWidth="1"/>
    <col min="12816" max="12816" width="19" style="32" customWidth="1"/>
    <col min="12817" max="12817" width="4.6640625" style="32" customWidth="1"/>
    <col min="12818" max="12818" width="15.6640625" style="32" customWidth="1"/>
    <col min="12819" max="13057" width="9.33203125" style="32"/>
    <col min="13058" max="13058" width="4.33203125" style="32" customWidth="1"/>
    <col min="13059" max="13059" width="35.44140625" style="32" customWidth="1"/>
    <col min="13060" max="13071" width="12.6640625" style="32" bestFit="1" customWidth="1"/>
    <col min="13072" max="13072" width="19" style="32" customWidth="1"/>
    <col min="13073" max="13073" width="4.6640625" style="32" customWidth="1"/>
    <col min="13074" max="13074" width="15.6640625" style="32" customWidth="1"/>
    <col min="13075" max="13313" width="9.33203125" style="32"/>
    <col min="13314" max="13314" width="4.33203125" style="32" customWidth="1"/>
    <col min="13315" max="13315" width="35.44140625" style="32" customWidth="1"/>
    <col min="13316" max="13327" width="12.6640625" style="32" bestFit="1" customWidth="1"/>
    <col min="13328" max="13328" width="19" style="32" customWidth="1"/>
    <col min="13329" max="13329" width="4.6640625" style="32" customWidth="1"/>
    <col min="13330" max="13330" width="15.6640625" style="32" customWidth="1"/>
    <col min="13331" max="13569" width="9.33203125" style="32"/>
    <col min="13570" max="13570" width="4.33203125" style="32" customWidth="1"/>
    <col min="13571" max="13571" width="35.44140625" style="32" customWidth="1"/>
    <col min="13572" max="13583" width="12.6640625" style="32" bestFit="1" customWidth="1"/>
    <col min="13584" max="13584" width="19" style="32" customWidth="1"/>
    <col min="13585" max="13585" width="4.6640625" style="32" customWidth="1"/>
    <col min="13586" max="13586" width="15.6640625" style="32" customWidth="1"/>
    <col min="13587" max="13825" width="9.33203125" style="32"/>
    <col min="13826" max="13826" width="4.33203125" style="32" customWidth="1"/>
    <col min="13827" max="13827" width="35.44140625" style="32" customWidth="1"/>
    <col min="13828" max="13839" width="12.6640625" style="32" bestFit="1" customWidth="1"/>
    <col min="13840" max="13840" width="19" style="32" customWidth="1"/>
    <col min="13841" max="13841" width="4.6640625" style="32" customWidth="1"/>
    <col min="13842" max="13842" width="15.6640625" style="32" customWidth="1"/>
    <col min="13843" max="14081" width="9.33203125" style="32"/>
    <col min="14082" max="14082" width="4.33203125" style="32" customWidth="1"/>
    <col min="14083" max="14083" width="35.44140625" style="32" customWidth="1"/>
    <col min="14084" max="14095" width="12.6640625" style="32" bestFit="1" customWidth="1"/>
    <col min="14096" max="14096" width="19" style="32" customWidth="1"/>
    <col min="14097" max="14097" width="4.6640625" style="32" customWidth="1"/>
    <col min="14098" max="14098" width="15.6640625" style="32" customWidth="1"/>
    <col min="14099" max="14337" width="9.33203125" style="32"/>
    <col min="14338" max="14338" width="4.33203125" style="32" customWidth="1"/>
    <col min="14339" max="14339" width="35.44140625" style="32" customWidth="1"/>
    <col min="14340" max="14351" width="12.6640625" style="32" bestFit="1" customWidth="1"/>
    <col min="14352" max="14352" width="19" style="32" customWidth="1"/>
    <col min="14353" max="14353" width="4.6640625" style="32" customWidth="1"/>
    <col min="14354" max="14354" width="15.6640625" style="32" customWidth="1"/>
    <col min="14355" max="14593" width="9.33203125" style="32"/>
    <col min="14594" max="14594" width="4.33203125" style="32" customWidth="1"/>
    <col min="14595" max="14595" width="35.44140625" style="32" customWidth="1"/>
    <col min="14596" max="14607" width="12.6640625" style="32" bestFit="1" customWidth="1"/>
    <col min="14608" max="14608" width="19" style="32" customWidth="1"/>
    <col min="14609" max="14609" width="4.6640625" style="32" customWidth="1"/>
    <col min="14610" max="14610" width="15.6640625" style="32" customWidth="1"/>
    <col min="14611" max="14849" width="9.33203125" style="32"/>
    <col min="14850" max="14850" width="4.33203125" style="32" customWidth="1"/>
    <col min="14851" max="14851" width="35.44140625" style="32" customWidth="1"/>
    <col min="14852" max="14863" width="12.6640625" style="32" bestFit="1" customWidth="1"/>
    <col min="14864" max="14864" width="19" style="32" customWidth="1"/>
    <col min="14865" max="14865" width="4.6640625" style="32" customWidth="1"/>
    <col min="14866" max="14866" width="15.6640625" style="32" customWidth="1"/>
    <col min="14867" max="15105" width="9.33203125" style="32"/>
    <col min="15106" max="15106" width="4.33203125" style="32" customWidth="1"/>
    <col min="15107" max="15107" width="35.44140625" style="32" customWidth="1"/>
    <col min="15108" max="15119" width="12.6640625" style="32" bestFit="1" customWidth="1"/>
    <col min="15120" max="15120" width="19" style="32" customWidth="1"/>
    <col min="15121" max="15121" width="4.6640625" style="32" customWidth="1"/>
    <col min="15122" max="15122" width="15.6640625" style="32" customWidth="1"/>
    <col min="15123" max="15361" width="9.33203125" style="32"/>
    <col min="15362" max="15362" width="4.33203125" style="32" customWidth="1"/>
    <col min="15363" max="15363" width="35.44140625" style="32" customWidth="1"/>
    <col min="15364" max="15375" width="12.6640625" style="32" bestFit="1" customWidth="1"/>
    <col min="15376" max="15376" width="19" style="32" customWidth="1"/>
    <col min="15377" max="15377" width="4.6640625" style="32" customWidth="1"/>
    <col min="15378" max="15378" width="15.6640625" style="32" customWidth="1"/>
    <col min="15379" max="15617" width="9.33203125" style="32"/>
    <col min="15618" max="15618" width="4.33203125" style="32" customWidth="1"/>
    <col min="15619" max="15619" width="35.44140625" style="32" customWidth="1"/>
    <col min="15620" max="15631" width="12.6640625" style="32" bestFit="1" customWidth="1"/>
    <col min="15632" max="15632" width="19" style="32" customWidth="1"/>
    <col min="15633" max="15633" width="4.6640625" style="32" customWidth="1"/>
    <col min="15634" max="15634" width="15.6640625" style="32" customWidth="1"/>
    <col min="15635" max="15873" width="9.33203125" style="32"/>
    <col min="15874" max="15874" width="4.33203125" style="32" customWidth="1"/>
    <col min="15875" max="15875" width="35.44140625" style="32" customWidth="1"/>
    <col min="15876" max="15887" width="12.6640625" style="32" bestFit="1" customWidth="1"/>
    <col min="15888" max="15888" width="19" style="32" customWidth="1"/>
    <col min="15889" max="15889" width="4.6640625" style="32" customWidth="1"/>
    <col min="15890" max="15890" width="15.6640625" style="32" customWidth="1"/>
    <col min="15891" max="16129" width="9.33203125" style="32"/>
    <col min="16130" max="16130" width="4.33203125" style="32" customWidth="1"/>
    <col min="16131" max="16131" width="35.44140625" style="32" customWidth="1"/>
    <col min="16132" max="16143" width="12.6640625" style="32" bestFit="1" customWidth="1"/>
    <col min="16144" max="16144" width="19" style="32" customWidth="1"/>
    <col min="16145" max="16145" width="4.6640625" style="32" customWidth="1"/>
    <col min="16146" max="16146" width="15.6640625" style="32" customWidth="1"/>
    <col min="16147" max="16384" width="9.33203125" style="32"/>
  </cols>
  <sheetData>
    <row r="1" spans="1:19">
      <c r="A1" s="8">
        <f>'N2-01-REN - Balanço EE'!A1+1</f>
        <v>2</v>
      </c>
    </row>
    <row r="2" spans="1:19" ht="15.6">
      <c r="C2" s="934" t="str">
        <f>Índice!E8</f>
        <v>Quadro N2-02-REN - Quantidades e faturação_GGS</v>
      </c>
      <c r="D2" s="934"/>
      <c r="E2" s="934"/>
      <c r="F2" s="934"/>
      <c r="G2" s="934"/>
      <c r="H2" s="934"/>
      <c r="I2" s="934"/>
    </row>
    <row r="3" spans="1:19" s="33" customFormat="1">
      <c r="A3" s="32"/>
      <c r="B3" s="32"/>
      <c r="C3" s="32"/>
      <c r="D3" s="32"/>
      <c r="E3" s="32"/>
      <c r="F3" s="32"/>
      <c r="G3" s="32"/>
      <c r="H3" s="32"/>
      <c r="I3" s="32"/>
      <c r="J3" s="32"/>
      <c r="K3" s="32"/>
      <c r="L3" s="32"/>
      <c r="M3" s="32"/>
      <c r="N3" s="32"/>
      <c r="O3" s="32"/>
      <c r="Q3" s="32"/>
    </row>
    <row r="4" spans="1:19">
      <c r="P4" s="34" t="s">
        <v>180</v>
      </c>
    </row>
    <row r="5" spans="1:19" s="33" customFormat="1" ht="4.5" customHeight="1">
      <c r="A5" s="32"/>
      <c r="B5" s="32"/>
      <c r="C5" s="32"/>
      <c r="D5" s="32"/>
      <c r="E5" s="32"/>
      <c r="F5" s="32"/>
      <c r="G5" s="32"/>
      <c r="H5" s="32"/>
      <c r="I5" s="32"/>
      <c r="J5" s="32"/>
      <c r="K5" s="32"/>
      <c r="L5" s="32"/>
      <c r="M5" s="32"/>
      <c r="N5" s="32"/>
      <c r="O5" s="32"/>
      <c r="P5" s="32"/>
      <c r="Q5" s="32"/>
    </row>
    <row r="6" spans="1:19" s="33" customFormat="1" ht="27" customHeight="1">
      <c r="A6" s="32"/>
      <c r="B6" s="32"/>
      <c r="C6" s="35" t="s">
        <v>260</v>
      </c>
      <c r="D6" s="36" t="s">
        <v>181</v>
      </c>
      <c r="E6" s="36" t="s">
        <v>182</v>
      </c>
      <c r="F6" s="36" t="s">
        <v>183</v>
      </c>
      <c r="G6" s="36" t="s">
        <v>184</v>
      </c>
      <c r="H6" s="36" t="s">
        <v>185</v>
      </c>
      <c r="I6" s="36" t="s">
        <v>186</v>
      </c>
      <c r="J6" s="36" t="s">
        <v>187</v>
      </c>
      <c r="K6" s="36" t="s">
        <v>188</v>
      </c>
      <c r="L6" s="36" t="s">
        <v>189</v>
      </c>
      <c r="M6" s="36" t="s">
        <v>190</v>
      </c>
      <c r="N6" s="36" t="s">
        <v>191</v>
      </c>
      <c r="O6" s="36" t="s">
        <v>192</v>
      </c>
      <c r="P6" s="37" t="s">
        <v>282</v>
      </c>
      <c r="Q6" s="32"/>
    </row>
    <row r="7" spans="1:19" s="33" customFormat="1" ht="14.25" customHeight="1">
      <c r="A7" s="32"/>
      <c r="B7" s="32"/>
      <c r="C7" s="38"/>
      <c r="D7" s="39"/>
      <c r="E7" s="39"/>
      <c r="F7" s="39"/>
      <c r="G7" s="39"/>
      <c r="H7" s="39"/>
      <c r="I7" s="39"/>
      <c r="J7" s="39"/>
      <c r="K7" s="39"/>
      <c r="L7" s="39"/>
      <c r="M7" s="39"/>
      <c r="N7" s="39"/>
      <c r="O7" s="39"/>
      <c r="P7" s="38"/>
      <c r="Q7" s="32"/>
    </row>
    <row r="8" spans="1:19" s="33" customFormat="1">
      <c r="A8" s="32"/>
      <c r="B8" s="32"/>
      <c r="C8" s="40" t="s">
        <v>248</v>
      </c>
      <c r="D8" s="41"/>
      <c r="E8" s="41"/>
      <c r="F8" s="41"/>
      <c r="G8" s="41"/>
      <c r="H8" s="41"/>
      <c r="I8" s="41"/>
      <c r="J8" s="41"/>
      <c r="K8" s="41"/>
      <c r="L8" s="41"/>
      <c r="M8" s="41"/>
      <c r="N8" s="41"/>
      <c r="O8" s="41"/>
      <c r="P8" s="42"/>
      <c r="Q8" s="43"/>
      <c r="S8" s="44"/>
    </row>
    <row r="9" spans="1:19" s="33" customFormat="1">
      <c r="C9" s="40" t="s">
        <v>249</v>
      </c>
      <c r="D9" s="41"/>
      <c r="E9" s="41"/>
      <c r="F9" s="41"/>
      <c r="G9" s="41"/>
      <c r="H9" s="41"/>
      <c r="I9" s="41"/>
      <c r="J9" s="41"/>
      <c r="K9" s="41"/>
      <c r="L9" s="41"/>
      <c r="M9" s="41"/>
      <c r="N9" s="41"/>
      <c r="O9" s="41"/>
      <c r="P9" s="42"/>
      <c r="Q9" s="43"/>
      <c r="S9" s="44"/>
    </row>
    <row r="10" spans="1:19" s="33" customFormat="1">
      <c r="C10" s="40" t="s">
        <v>250</v>
      </c>
      <c r="D10" s="41"/>
      <c r="E10" s="41"/>
      <c r="F10" s="41"/>
      <c r="G10" s="41"/>
      <c r="H10" s="41"/>
      <c r="I10" s="41"/>
      <c r="J10" s="41"/>
      <c r="K10" s="41"/>
      <c r="L10" s="41"/>
      <c r="M10" s="41"/>
      <c r="N10" s="41"/>
      <c r="O10" s="41"/>
      <c r="P10" s="42"/>
      <c r="Q10" s="43"/>
    </row>
    <row r="11" spans="1:19" s="33" customFormat="1">
      <c r="C11" s="40" t="s">
        <v>251</v>
      </c>
      <c r="D11" s="41"/>
      <c r="E11" s="41"/>
      <c r="F11" s="41"/>
      <c r="G11" s="41"/>
      <c r="H11" s="41"/>
      <c r="I11" s="41"/>
      <c r="J11" s="41"/>
      <c r="K11" s="41"/>
      <c r="L11" s="41"/>
      <c r="M11" s="41"/>
      <c r="N11" s="41"/>
      <c r="O11" s="41"/>
      <c r="P11" s="42"/>
      <c r="Q11" s="43"/>
    </row>
    <row r="12" spans="1:19" s="33" customFormat="1">
      <c r="A12" s="32"/>
      <c r="B12" s="32"/>
      <c r="C12" s="45"/>
      <c r="D12" s="45"/>
      <c r="E12" s="45"/>
      <c r="F12" s="45"/>
      <c r="G12" s="45"/>
      <c r="H12" s="45"/>
      <c r="I12" s="45"/>
      <c r="J12" s="45"/>
      <c r="K12" s="45"/>
      <c r="L12" s="45"/>
      <c r="M12" s="45"/>
      <c r="N12" s="45"/>
      <c r="O12" s="45"/>
      <c r="P12" s="46"/>
      <c r="Q12" s="43"/>
      <c r="S12" s="47"/>
    </row>
    <row r="13" spans="1:19" s="53" customFormat="1" ht="18.75" customHeight="1" thickBot="1">
      <c r="A13" s="48"/>
      <c r="B13" s="48"/>
      <c r="C13" s="49" t="s">
        <v>102</v>
      </c>
      <c r="D13" s="50"/>
      <c r="E13" s="50"/>
      <c r="F13" s="50"/>
      <c r="G13" s="50"/>
      <c r="H13" s="50"/>
      <c r="I13" s="50"/>
      <c r="J13" s="50"/>
      <c r="K13" s="50"/>
      <c r="L13" s="50"/>
      <c r="M13" s="50"/>
      <c r="N13" s="50"/>
      <c r="O13" s="50"/>
      <c r="P13" s="51"/>
      <c r="Q13" s="48"/>
      <c r="R13" s="52"/>
    </row>
    <row r="14" spans="1:19" s="33" customFormat="1" ht="14.4" thickTop="1">
      <c r="A14" s="32"/>
      <c r="B14" s="32"/>
      <c r="C14" s="32"/>
      <c r="D14" s="32"/>
      <c r="E14" s="32"/>
      <c r="F14" s="32"/>
      <c r="G14" s="32"/>
      <c r="H14" s="32"/>
      <c r="I14" s="32"/>
      <c r="J14" s="32"/>
      <c r="K14" s="32"/>
      <c r="L14" s="32"/>
      <c r="M14" s="32"/>
      <c r="N14" s="32"/>
      <c r="O14" s="32"/>
      <c r="P14" s="32"/>
      <c r="Q14" s="32"/>
    </row>
    <row r="15" spans="1:19" s="33" customFormat="1">
      <c r="A15" s="32"/>
      <c r="B15" s="32"/>
      <c r="C15" s="32"/>
      <c r="D15" s="32"/>
      <c r="E15" s="32"/>
      <c r="F15" s="32"/>
      <c r="G15" s="32"/>
      <c r="H15" s="32"/>
      <c r="I15" s="32"/>
      <c r="J15" s="32"/>
      <c r="K15" s="32"/>
      <c r="L15" s="32"/>
      <c r="M15" s="32"/>
      <c r="N15" s="32"/>
      <c r="O15" s="32"/>
      <c r="P15" s="43"/>
      <c r="Q15" s="32"/>
    </row>
    <row r="17" spans="1:17">
      <c r="P17" s="34" t="s">
        <v>230</v>
      </c>
    </row>
    <row r="18" spans="1:17" s="33" customFormat="1" ht="4.5" customHeight="1">
      <c r="A18" s="32"/>
      <c r="B18" s="32"/>
      <c r="C18" s="32"/>
      <c r="D18" s="32"/>
      <c r="E18" s="32"/>
      <c r="F18" s="32"/>
      <c r="G18" s="32"/>
      <c r="H18" s="32"/>
      <c r="I18" s="32"/>
      <c r="J18" s="32"/>
      <c r="K18" s="32"/>
      <c r="L18" s="32"/>
      <c r="M18" s="32"/>
      <c r="N18" s="32"/>
      <c r="O18" s="32"/>
      <c r="P18" s="32"/>
      <c r="Q18" s="32"/>
    </row>
    <row r="19" spans="1:17" s="33" customFormat="1" ht="27" customHeight="1">
      <c r="A19" s="32"/>
      <c r="B19" s="32"/>
      <c r="C19" s="35" t="s">
        <v>261</v>
      </c>
      <c r="D19" s="36" t="s">
        <v>181</v>
      </c>
      <c r="E19" s="36" t="s">
        <v>182</v>
      </c>
      <c r="F19" s="36" t="s">
        <v>183</v>
      </c>
      <c r="G19" s="36" t="s">
        <v>184</v>
      </c>
      <c r="H19" s="36" t="s">
        <v>185</v>
      </c>
      <c r="I19" s="36" t="s">
        <v>186</v>
      </c>
      <c r="J19" s="36" t="s">
        <v>187</v>
      </c>
      <c r="K19" s="36" t="s">
        <v>188</v>
      </c>
      <c r="L19" s="36" t="s">
        <v>189</v>
      </c>
      <c r="M19" s="36" t="s">
        <v>190</v>
      </c>
      <c r="N19" s="36" t="s">
        <v>191</v>
      </c>
      <c r="O19" s="36" t="s">
        <v>192</v>
      </c>
      <c r="P19" s="37" t="str">
        <f>P6</f>
        <v>t-2</v>
      </c>
      <c r="Q19" s="32"/>
    </row>
    <row r="20" spans="1:17" s="33" customFormat="1" ht="14.25" customHeight="1">
      <c r="A20" s="32"/>
      <c r="B20" s="32"/>
      <c r="C20" s="38"/>
      <c r="D20" s="39"/>
      <c r="E20" s="39"/>
      <c r="F20" s="39"/>
      <c r="G20" s="39"/>
      <c r="H20" s="39"/>
      <c r="I20" s="39"/>
      <c r="J20" s="39"/>
      <c r="K20" s="39"/>
      <c r="L20" s="39"/>
      <c r="M20" s="39"/>
      <c r="N20" s="39"/>
      <c r="O20" s="39"/>
      <c r="P20" s="38"/>
      <c r="Q20" s="32"/>
    </row>
    <row r="21" spans="1:17">
      <c r="C21" s="32" t="s">
        <v>252</v>
      </c>
      <c r="D21" s="41"/>
      <c r="E21" s="41"/>
      <c r="F21" s="41"/>
      <c r="G21" s="41"/>
      <c r="H21" s="41"/>
      <c r="I21" s="41"/>
      <c r="J21" s="41"/>
      <c r="K21" s="41"/>
      <c r="L21" s="41"/>
      <c r="M21" s="41"/>
      <c r="N21" s="41"/>
      <c r="O21" s="41"/>
      <c r="P21" s="41"/>
    </row>
    <row r="22" spans="1:17">
      <c r="C22" s="32" t="s">
        <v>253</v>
      </c>
      <c r="D22" s="41"/>
      <c r="E22" s="41"/>
      <c r="F22" s="41"/>
      <c r="G22" s="41"/>
      <c r="H22" s="41"/>
      <c r="I22" s="41"/>
      <c r="J22" s="41"/>
      <c r="K22" s="41"/>
      <c r="L22" s="41"/>
      <c r="M22" s="41"/>
      <c r="N22" s="41"/>
      <c r="O22" s="41"/>
      <c r="P22" s="41"/>
    </row>
    <row r="23" spans="1:17">
      <c r="C23" s="32" t="s">
        <v>254</v>
      </c>
      <c r="D23" s="41"/>
      <c r="E23" s="41"/>
      <c r="F23" s="41"/>
      <c r="G23" s="41"/>
      <c r="H23" s="41"/>
      <c r="I23" s="41"/>
      <c r="J23" s="41"/>
      <c r="K23" s="41"/>
      <c r="L23" s="41"/>
      <c r="M23" s="41"/>
      <c r="N23" s="41"/>
      <c r="O23" s="41"/>
      <c r="P23" s="41"/>
    </row>
    <row r="24" spans="1:17">
      <c r="C24" s="32" t="s">
        <v>255</v>
      </c>
      <c r="D24" s="41"/>
      <c r="E24" s="41"/>
      <c r="F24" s="41"/>
      <c r="G24" s="41"/>
      <c r="H24" s="41"/>
      <c r="I24" s="41"/>
      <c r="J24" s="41"/>
      <c r="K24" s="41"/>
      <c r="L24" s="41"/>
      <c r="M24" s="41"/>
      <c r="N24" s="41"/>
      <c r="O24" s="41"/>
      <c r="P24" s="41"/>
    </row>
    <row r="25" spans="1:17" ht="8.25" customHeight="1">
      <c r="D25" s="41"/>
      <c r="E25" s="41"/>
      <c r="F25" s="41"/>
      <c r="G25" s="41"/>
      <c r="H25" s="41"/>
      <c r="I25" s="41"/>
      <c r="J25" s="41"/>
      <c r="K25" s="41"/>
      <c r="L25" s="41"/>
      <c r="M25" s="41"/>
      <c r="N25" s="41"/>
      <c r="O25" s="41"/>
      <c r="P25" s="41"/>
    </row>
    <row r="26" spans="1:17" s="53" customFormat="1" ht="18.75" customHeight="1" thickBot="1">
      <c r="A26" s="48"/>
      <c r="B26" s="48"/>
      <c r="C26" s="49" t="s">
        <v>229</v>
      </c>
      <c r="D26" s="54"/>
      <c r="E26" s="54"/>
      <c r="F26" s="54"/>
      <c r="G26" s="54"/>
      <c r="H26" s="54"/>
      <c r="I26" s="54"/>
      <c r="J26" s="54"/>
      <c r="K26" s="54"/>
      <c r="L26" s="54"/>
      <c r="M26" s="54"/>
      <c r="N26" s="54"/>
      <c r="O26" s="54"/>
      <c r="P26" s="54"/>
      <c r="Q26" s="48"/>
    </row>
    <row r="27" spans="1:17" ht="14.4" thickTop="1"/>
    <row r="29" spans="1:17">
      <c r="O29" s="32" t="s">
        <v>273</v>
      </c>
      <c r="P29" s="55"/>
    </row>
    <row r="33" spans="1:16" s="802" customFormat="1">
      <c r="C33" s="803"/>
      <c r="D33" s="803"/>
      <c r="E33" s="803"/>
      <c r="F33" s="803"/>
      <c r="G33" s="803"/>
      <c r="H33" s="803"/>
      <c r="I33" s="803"/>
      <c r="J33" s="803"/>
      <c r="K33" s="803"/>
      <c r="L33" s="803"/>
      <c r="M33" s="803"/>
      <c r="N33" s="803"/>
      <c r="O33" s="803"/>
      <c r="P33" s="804" t="s">
        <v>230</v>
      </c>
    </row>
    <row r="34" spans="1:16" s="802" customFormat="1">
      <c r="C34" s="803"/>
      <c r="D34" s="803"/>
      <c r="E34" s="803"/>
      <c r="F34" s="803"/>
      <c r="G34" s="803"/>
      <c r="H34" s="803"/>
      <c r="I34" s="803"/>
      <c r="J34" s="803"/>
      <c r="K34" s="803"/>
      <c r="L34" s="803"/>
      <c r="M34" s="803"/>
      <c r="N34" s="803"/>
      <c r="O34" s="803"/>
      <c r="P34" s="803"/>
    </row>
    <row r="35" spans="1:16" s="802" customFormat="1">
      <c r="A35" s="802" t="s">
        <v>764</v>
      </c>
      <c r="C35" s="805" t="s">
        <v>762</v>
      </c>
      <c r="D35" s="806" t="s">
        <v>181</v>
      </c>
      <c r="E35" s="806" t="s">
        <v>182</v>
      </c>
      <c r="F35" s="806" t="s">
        <v>183</v>
      </c>
      <c r="G35" s="806" t="s">
        <v>184</v>
      </c>
      <c r="H35" s="806" t="s">
        <v>185</v>
      </c>
      <c r="I35" s="806" t="s">
        <v>186</v>
      </c>
      <c r="J35" s="806" t="s">
        <v>187</v>
      </c>
      <c r="K35" s="806" t="s">
        <v>188</v>
      </c>
      <c r="L35" s="806" t="s">
        <v>189</v>
      </c>
      <c r="M35" s="806" t="s">
        <v>190</v>
      </c>
      <c r="N35" s="806" t="s">
        <v>191</v>
      </c>
      <c r="O35" s="806" t="s">
        <v>192</v>
      </c>
      <c r="P35" s="805">
        <f>+P21</f>
        <v>0</v>
      </c>
    </row>
    <row r="36" spans="1:16" s="802" customFormat="1">
      <c r="C36" s="807"/>
      <c r="D36" s="808"/>
      <c r="E36" s="808"/>
      <c r="F36" s="808"/>
      <c r="G36" s="808"/>
      <c r="H36" s="808"/>
      <c r="I36" s="808"/>
      <c r="J36" s="808"/>
      <c r="K36" s="808"/>
      <c r="L36" s="808"/>
      <c r="M36" s="808"/>
      <c r="N36" s="808"/>
      <c r="O36" s="808"/>
      <c r="P36" s="807"/>
    </row>
    <row r="37" spans="1:16" s="802" customFormat="1">
      <c r="C37" s="802" t="s">
        <v>252</v>
      </c>
      <c r="D37" s="809"/>
      <c r="E37" s="809"/>
      <c r="F37" s="809"/>
      <c r="G37" s="809"/>
      <c r="H37" s="809"/>
      <c r="I37" s="809"/>
      <c r="J37" s="809"/>
      <c r="K37" s="809"/>
      <c r="L37" s="809"/>
      <c r="M37" s="809"/>
      <c r="N37" s="809"/>
      <c r="O37" s="809"/>
      <c r="P37" s="810"/>
    </row>
    <row r="38" spans="1:16" s="802" customFormat="1">
      <c r="C38" s="802" t="s">
        <v>253</v>
      </c>
      <c r="D38" s="809"/>
      <c r="E38" s="809"/>
      <c r="F38" s="809"/>
      <c r="G38" s="809"/>
      <c r="H38" s="809"/>
      <c r="I38" s="809"/>
      <c r="J38" s="809"/>
      <c r="K38" s="809"/>
      <c r="L38" s="809"/>
      <c r="M38" s="809"/>
      <c r="N38" s="809"/>
      <c r="O38" s="809"/>
      <c r="P38" s="810"/>
    </row>
    <row r="39" spans="1:16" s="802" customFormat="1">
      <c r="C39" s="802" t="s">
        <v>254</v>
      </c>
      <c r="D39" s="809"/>
      <c r="E39" s="809"/>
      <c r="F39" s="809"/>
      <c r="G39" s="809"/>
      <c r="H39" s="809"/>
      <c r="I39" s="809"/>
      <c r="J39" s="809"/>
      <c r="K39" s="809"/>
      <c r="L39" s="809"/>
      <c r="M39" s="809"/>
      <c r="N39" s="809"/>
      <c r="O39" s="809"/>
      <c r="P39" s="810"/>
    </row>
    <row r="40" spans="1:16" s="802" customFormat="1">
      <c r="C40" s="802" t="s">
        <v>255</v>
      </c>
      <c r="D40" s="809"/>
      <c r="E40" s="809"/>
      <c r="F40" s="809"/>
      <c r="G40" s="809"/>
      <c r="H40" s="809"/>
      <c r="I40" s="809"/>
      <c r="J40" s="809"/>
      <c r="K40" s="809"/>
      <c r="L40" s="809"/>
      <c r="M40" s="809"/>
      <c r="N40" s="809"/>
      <c r="O40" s="809"/>
      <c r="P40" s="810"/>
    </row>
    <row r="41" spans="1:16" s="802" customFormat="1">
      <c r="D41" s="809"/>
      <c r="E41" s="809"/>
      <c r="F41" s="809"/>
      <c r="G41" s="809"/>
      <c r="H41" s="809"/>
      <c r="I41" s="809"/>
      <c r="J41" s="809"/>
      <c r="K41" s="809"/>
      <c r="L41" s="809"/>
      <c r="M41" s="809"/>
      <c r="N41" s="809"/>
      <c r="O41" s="809"/>
      <c r="P41" s="809"/>
    </row>
    <row r="42" spans="1:16" s="802" customFormat="1" ht="14.4" thickBot="1">
      <c r="C42" s="811" t="s">
        <v>229</v>
      </c>
      <c r="D42" s="812"/>
      <c r="E42" s="812"/>
      <c r="F42" s="812"/>
      <c r="G42" s="812"/>
      <c r="H42" s="812"/>
      <c r="I42" s="812"/>
      <c r="J42" s="812"/>
      <c r="K42" s="812"/>
      <c r="L42" s="812"/>
      <c r="M42" s="812"/>
      <c r="N42" s="812"/>
      <c r="O42" s="812"/>
      <c r="P42" s="812"/>
    </row>
    <row r="43" spans="1:16" s="802" customFormat="1" ht="14.4" thickTop="1"/>
    <row r="44" spans="1:16" s="802" customFormat="1">
      <c r="O44" s="802" t="s">
        <v>273</v>
      </c>
      <c r="P44" s="813"/>
    </row>
    <row r="45" spans="1:16" s="802" customFormat="1"/>
    <row r="46" spans="1:16" s="802" customFormat="1"/>
    <row r="47" spans="1:16" s="802" customFormat="1">
      <c r="P47" s="804" t="s">
        <v>230</v>
      </c>
    </row>
    <row r="48" spans="1:16" s="802" customFormat="1"/>
    <row r="49" spans="3:16" s="802" customFormat="1">
      <c r="C49" s="805" t="s">
        <v>763</v>
      </c>
      <c r="D49" s="806" t="s">
        <v>181</v>
      </c>
      <c r="E49" s="806" t="s">
        <v>182</v>
      </c>
      <c r="F49" s="806" t="s">
        <v>183</v>
      </c>
      <c r="G49" s="806" t="s">
        <v>184</v>
      </c>
      <c r="H49" s="806" t="s">
        <v>185</v>
      </c>
      <c r="I49" s="806" t="s">
        <v>186</v>
      </c>
      <c r="J49" s="806" t="s">
        <v>187</v>
      </c>
      <c r="K49" s="806" t="s">
        <v>188</v>
      </c>
      <c r="L49" s="806" t="s">
        <v>189</v>
      </c>
      <c r="M49" s="806" t="s">
        <v>190</v>
      </c>
      <c r="N49" s="806" t="s">
        <v>191</v>
      </c>
      <c r="O49" s="806" t="s">
        <v>192</v>
      </c>
      <c r="P49" s="805">
        <f>+P35</f>
        <v>0</v>
      </c>
    </row>
    <row r="50" spans="3:16" s="802" customFormat="1">
      <c r="C50" s="807"/>
      <c r="D50" s="808"/>
      <c r="E50" s="808"/>
      <c r="F50" s="808"/>
      <c r="G50" s="808"/>
      <c r="H50" s="808"/>
      <c r="I50" s="808"/>
      <c r="J50" s="808"/>
      <c r="K50" s="808"/>
      <c r="L50" s="808"/>
      <c r="M50" s="808"/>
      <c r="N50" s="808"/>
      <c r="O50" s="808"/>
      <c r="P50" s="807"/>
    </row>
    <row r="51" spans="3:16" s="802" customFormat="1">
      <c r="C51" s="802" t="s">
        <v>252</v>
      </c>
      <c r="D51" s="809"/>
      <c r="E51" s="809"/>
      <c r="F51" s="809"/>
      <c r="G51" s="809"/>
      <c r="H51" s="809"/>
      <c r="I51" s="809"/>
      <c r="J51" s="809"/>
      <c r="K51" s="809"/>
      <c r="L51" s="809"/>
      <c r="M51" s="809"/>
      <c r="N51" s="809"/>
      <c r="O51" s="809"/>
      <c r="P51" s="810"/>
    </row>
    <row r="52" spans="3:16" s="802" customFormat="1">
      <c r="C52" s="802" t="s">
        <v>253</v>
      </c>
      <c r="D52" s="809"/>
      <c r="E52" s="809"/>
      <c r="F52" s="809"/>
      <c r="G52" s="809"/>
      <c r="H52" s="809"/>
      <c r="I52" s="809"/>
      <c r="J52" s="809"/>
      <c r="K52" s="809"/>
      <c r="L52" s="809"/>
      <c r="M52" s="809"/>
      <c r="N52" s="809"/>
      <c r="O52" s="809"/>
      <c r="P52" s="810"/>
    </row>
    <row r="53" spans="3:16" s="802" customFormat="1">
      <c r="C53" s="802" t="s">
        <v>254</v>
      </c>
      <c r="D53" s="809"/>
      <c r="E53" s="809"/>
      <c r="F53" s="809"/>
      <c r="G53" s="809"/>
      <c r="H53" s="809"/>
      <c r="I53" s="809"/>
      <c r="J53" s="809"/>
      <c r="K53" s="809"/>
      <c r="L53" s="809"/>
      <c r="M53" s="809"/>
      <c r="N53" s="809"/>
      <c r="O53" s="809"/>
      <c r="P53" s="810"/>
    </row>
    <row r="54" spans="3:16" s="802" customFormat="1">
      <c r="C54" s="802" t="s">
        <v>255</v>
      </c>
      <c r="D54" s="809"/>
      <c r="E54" s="809"/>
      <c r="F54" s="809"/>
      <c r="G54" s="809"/>
      <c r="H54" s="809"/>
      <c r="I54" s="809"/>
      <c r="J54" s="809"/>
      <c r="K54" s="809"/>
      <c r="L54" s="809"/>
      <c r="M54" s="809"/>
      <c r="N54" s="809"/>
      <c r="O54" s="809"/>
      <c r="P54" s="810"/>
    </row>
    <row r="55" spans="3:16" s="802" customFormat="1">
      <c r="D55" s="809"/>
      <c r="E55" s="809"/>
      <c r="F55" s="809"/>
      <c r="G55" s="809"/>
      <c r="H55" s="809"/>
      <c r="I55" s="809"/>
      <c r="J55" s="809"/>
      <c r="K55" s="809"/>
      <c r="L55" s="809"/>
      <c r="M55" s="809"/>
      <c r="N55" s="809"/>
      <c r="O55" s="809"/>
      <c r="P55" s="809"/>
    </row>
    <row r="56" spans="3:16" s="802" customFormat="1" ht="14.4" thickBot="1">
      <c r="C56" s="811" t="s">
        <v>229</v>
      </c>
      <c r="D56" s="812"/>
      <c r="E56" s="812"/>
      <c r="F56" s="812"/>
      <c r="G56" s="812"/>
      <c r="H56" s="812"/>
      <c r="I56" s="812"/>
      <c r="J56" s="812"/>
      <c r="K56" s="812"/>
      <c r="L56" s="812"/>
      <c r="M56" s="812"/>
      <c r="N56" s="812"/>
      <c r="O56" s="812"/>
      <c r="P56" s="812"/>
    </row>
    <row r="57" spans="3:16" s="802" customFormat="1" ht="14.4" thickTop="1"/>
    <row r="58" spans="3:16" s="802" customFormat="1">
      <c r="O58" s="802" t="s">
        <v>273</v>
      </c>
      <c r="P58" s="813"/>
    </row>
    <row r="59" spans="3:16" s="802" customFormat="1"/>
    <row r="60" spans="3:16" s="802" customFormat="1"/>
    <row r="61" spans="3:16" s="802" customFormat="1"/>
    <row r="62" spans="3:16" s="802" customFormat="1"/>
    <row r="63" spans="3:16" s="802" customFormat="1"/>
    <row r="64" spans="3:16" s="802" customFormat="1"/>
    <row r="65" s="802" customFormat="1"/>
  </sheetData>
  <mergeCells count="1">
    <mergeCell ref="C2:I2"/>
  </mergeCells>
  <hyperlinks>
    <hyperlink ref="A1" location="Índice!A1" display="Índice!A1" xr:uid="{00000000-0004-0000-0200-000000000000}"/>
  </hyperlinks>
  <pageMargins left="0.70866141732283472" right="0.70866141732283472" top="0.74803149606299213" bottom="0.74803149606299213" header="0.31496062992125984" footer="0.31496062992125984"/>
  <pageSetup paperSize="9" scale="51" orientation="landscape" r:id="rId1"/>
  <headerFooter>
    <oddFooter>&amp;L29/04/2015&amp;R&amp;F</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A113"/>
  <sheetViews>
    <sheetView showGridLines="0" zoomScale="55" zoomScaleNormal="55" workbookViewId="0">
      <selection activeCell="B1" sqref="B1"/>
    </sheetView>
  </sheetViews>
  <sheetFormatPr defaultColWidth="9.33203125" defaultRowHeight="13.2"/>
  <cols>
    <col min="1" max="1" width="4.6640625" style="706" customWidth="1"/>
    <col min="2" max="2" width="98" style="710" bestFit="1" customWidth="1"/>
    <col min="3" max="4" width="18.33203125" style="710" customWidth="1"/>
    <col min="5" max="5" width="14.44140625" style="710" customWidth="1"/>
    <col min="6" max="6" width="12.44140625" style="710" customWidth="1"/>
    <col min="7" max="7" width="14.33203125" style="710" customWidth="1"/>
    <col min="8" max="8" width="13" style="710" customWidth="1"/>
    <col min="9" max="9" width="19.6640625" style="710" customWidth="1"/>
    <col min="10" max="10" width="16.5546875" style="710" customWidth="1"/>
    <col min="11" max="11" width="20" style="710" customWidth="1"/>
    <col min="12" max="12" width="13" style="710" customWidth="1"/>
    <col min="13" max="13" width="19.6640625" style="710" customWidth="1"/>
    <col min="14" max="14" width="21.33203125" style="710" customWidth="1"/>
    <col min="15" max="18" width="25.44140625" style="710" customWidth="1"/>
    <col min="19" max="19" width="23.6640625" style="710" customWidth="1"/>
    <col min="20" max="20" width="24.33203125" style="710" customWidth="1"/>
    <col min="21" max="21" width="24.6640625" style="710" customWidth="1"/>
    <col min="22" max="22" width="26.109375" style="710" customWidth="1"/>
    <col min="23" max="24" width="22" style="710" customWidth="1"/>
    <col min="25" max="16384" width="9.33203125" style="710"/>
  </cols>
  <sheetData>
    <row r="1" spans="1:27" s="694" customFormat="1">
      <c r="A1" s="695">
        <f>'[41]N2-28-REN - Obras Concl TEE'!A1+1</f>
        <v>29</v>
      </c>
      <c r="B1" s="693"/>
      <c r="C1" s="693"/>
      <c r="D1" s="693"/>
      <c r="O1" s="693"/>
      <c r="P1" s="693"/>
      <c r="Q1" s="693"/>
      <c r="R1" s="693"/>
      <c r="S1" s="693"/>
    </row>
    <row r="2" spans="1:27" s="694" customFormat="1" ht="15.6">
      <c r="B2" s="934" t="s">
        <v>979</v>
      </c>
      <c r="C2" s="934"/>
      <c r="D2" s="934"/>
      <c r="E2" s="934"/>
      <c r="F2" s="934"/>
      <c r="G2" s="934"/>
      <c r="H2" s="934"/>
      <c r="I2" s="934"/>
      <c r="J2" s="934"/>
      <c r="K2" s="934"/>
      <c r="L2" s="934"/>
      <c r="M2" s="934"/>
      <c r="N2" s="934"/>
    </row>
    <row r="3" spans="1:27" s="694" customFormat="1">
      <c r="A3" s="695"/>
      <c r="B3" s="693"/>
      <c r="C3" s="693"/>
      <c r="D3" s="693"/>
    </row>
    <row r="4" spans="1:27" s="697" customFormat="1" ht="15.6">
      <c r="A4" s="696"/>
      <c r="I4" s="698"/>
      <c r="M4" s="698" t="s">
        <v>819</v>
      </c>
      <c r="O4" s="699"/>
      <c r="P4" s="699"/>
      <c r="Q4" s="699"/>
      <c r="R4" s="699"/>
      <c r="S4" s="699"/>
    </row>
    <row r="5" spans="1:27" s="694" customFormat="1" ht="29.25" customHeight="1">
      <c r="A5" s="695"/>
      <c r="E5" s="1080" t="s">
        <v>447</v>
      </c>
      <c r="F5" s="1081"/>
      <c r="G5" s="1081"/>
      <c r="H5" s="1081"/>
      <c r="I5" s="1081"/>
      <c r="J5" s="1081"/>
      <c r="K5" s="1081"/>
      <c r="L5" s="1081"/>
      <c r="M5" s="1082"/>
      <c r="N5" s="887" t="s">
        <v>820</v>
      </c>
      <c r="O5" s="1066" t="s">
        <v>985</v>
      </c>
      <c r="P5" s="1066"/>
      <c r="Q5" s="1067"/>
      <c r="R5" s="1068" t="s">
        <v>821</v>
      </c>
      <c r="S5" s="1069"/>
      <c r="T5" s="1069"/>
      <c r="U5" s="1070"/>
      <c r="V5" s="761" t="s">
        <v>822</v>
      </c>
      <c r="W5" s="700" t="s">
        <v>303</v>
      </c>
      <c r="X5" s="888"/>
      <c r="Y5" s="888"/>
      <c r="Z5" s="888"/>
      <c r="AA5" s="888"/>
    </row>
    <row r="6" spans="1:27" s="694" customFormat="1" ht="51.75" customHeight="1">
      <c r="A6" s="695"/>
      <c r="B6" s="701"/>
      <c r="C6" s="1071" t="s">
        <v>623</v>
      </c>
      <c r="D6" s="1071" t="s">
        <v>648</v>
      </c>
      <c r="E6" s="1071" t="s">
        <v>448</v>
      </c>
      <c r="F6" s="1083" t="s">
        <v>35</v>
      </c>
      <c r="G6" s="1084"/>
      <c r="H6" s="1085"/>
      <c r="I6" s="740" t="s">
        <v>455</v>
      </c>
      <c r="J6" s="1083" t="s">
        <v>453</v>
      </c>
      <c r="K6" s="1084"/>
      <c r="L6" s="1085"/>
      <c r="M6" s="740" t="s">
        <v>454</v>
      </c>
      <c r="N6" s="1071" t="s">
        <v>515</v>
      </c>
      <c r="O6" s="1078" t="s">
        <v>823</v>
      </c>
      <c r="P6" s="1078" t="s">
        <v>824</v>
      </c>
      <c r="Q6" s="1078" t="s">
        <v>825</v>
      </c>
      <c r="R6" s="1078" t="s">
        <v>826</v>
      </c>
      <c r="S6" s="1078" t="s">
        <v>827</v>
      </c>
      <c r="T6" s="1078" t="s">
        <v>828</v>
      </c>
      <c r="U6" s="1078" t="s">
        <v>829</v>
      </c>
      <c r="V6" s="1078" t="s">
        <v>830</v>
      </c>
      <c r="W6" s="1078"/>
      <c r="X6" s="888"/>
      <c r="Y6" s="888"/>
      <c r="Z6" s="888"/>
      <c r="AA6" s="888"/>
    </row>
    <row r="7" spans="1:27" s="694" customFormat="1" ht="38.25" customHeight="1">
      <c r="A7" s="695"/>
      <c r="B7" s="888"/>
      <c r="C7" s="1072"/>
      <c r="D7" s="1072"/>
      <c r="E7" s="1072"/>
      <c r="F7" s="739" t="s">
        <v>449</v>
      </c>
      <c r="G7" s="739" t="s">
        <v>831</v>
      </c>
      <c r="H7" s="739" t="s">
        <v>102</v>
      </c>
      <c r="I7" s="738"/>
      <c r="J7" s="739" t="s">
        <v>451</v>
      </c>
      <c r="K7" s="739" t="s">
        <v>452</v>
      </c>
      <c r="L7" s="739" t="s">
        <v>26</v>
      </c>
      <c r="M7" s="738"/>
      <c r="N7" s="1072"/>
      <c r="O7" s="1079"/>
      <c r="P7" s="1079"/>
      <c r="Q7" s="1079"/>
      <c r="R7" s="1079"/>
      <c r="S7" s="1079"/>
      <c r="T7" s="1079"/>
      <c r="U7" s="1079"/>
      <c r="V7" s="1079"/>
      <c r="W7" s="1079"/>
      <c r="X7" s="888"/>
      <c r="Y7" s="888"/>
      <c r="Z7" s="888"/>
      <c r="AA7" s="888"/>
    </row>
    <row r="8" spans="1:27" s="694" customFormat="1" ht="6" customHeight="1">
      <c r="A8" s="695"/>
      <c r="B8" s="888"/>
      <c r="F8" s="705"/>
      <c r="G8" s="705"/>
      <c r="H8" s="705"/>
      <c r="I8" s="705"/>
      <c r="J8" s="705"/>
      <c r="K8" s="705"/>
      <c r="L8" s="705"/>
      <c r="M8" s="705"/>
      <c r="N8" s="705"/>
      <c r="O8" s="705"/>
      <c r="P8" s="705"/>
      <c r="Q8" s="705"/>
      <c r="R8" s="705"/>
      <c r="S8" s="705"/>
    </row>
    <row r="9" spans="1:27">
      <c r="B9" s="889" t="s">
        <v>974</v>
      </c>
      <c r="C9" s="707"/>
      <c r="D9" s="707"/>
      <c r="E9" s="708"/>
      <c r="F9" s="709"/>
      <c r="G9" s="709"/>
      <c r="H9" s="709"/>
      <c r="I9" s="709"/>
      <c r="J9" s="709"/>
      <c r="K9" s="709"/>
      <c r="L9" s="709"/>
      <c r="M9" s="709"/>
      <c r="N9" s="709"/>
      <c r="O9" s="709"/>
      <c r="P9" s="709"/>
      <c r="Q9" s="709"/>
      <c r="R9" s="709"/>
      <c r="S9" s="709"/>
      <c r="T9" s="709"/>
      <c r="U9" s="709"/>
      <c r="V9" s="709"/>
      <c r="W9" s="709"/>
    </row>
    <row r="10" spans="1:27" s="715" customFormat="1">
      <c r="A10" s="711"/>
      <c r="B10" s="890"/>
      <c r="C10" s="712"/>
      <c r="D10" s="712"/>
      <c r="E10" s="713"/>
      <c r="F10" s="714"/>
      <c r="G10" s="714"/>
      <c r="H10" s="714"/>
      <c r="I10" s="714"/>
      <c r="J10" s="714"/>
      <c r="K10" s="714"/>
      <c r="L10" s="714"/>
      <c r="M10" s="714"/>
      <c r="N10" s="714"/>
      <c r="O10" s="714"/>
      <c r="P10" s="714"/>
      <c r="Q10" s="714"/>
      <c r="R10" s="714"/>
      <c r="S10" s="714"/>
      <c r="T10" s="714"/>
      <c r="U10" s="714"/>
      <c r="V10" s="714"/>
      <c r="W10" s="714"/>
    </row>
    <row r="11" spans="1:27">
      <c r="B11" s="877" t="s">
        <v>853</v>
      </c>
      <c r="C11" s="716"/>
      <c r="D11" s="716"/>
      <c r="E11" s="717"/>
      <c r="F11" s="718"/>
      <c r="G11" s="718"/>
      <c r="H11" s="718"/>
      <c r="I11" s="718"/>
      <c r="J11" s="718"/>
      <c r="K11" s="718"/>
      <c r="L11" s="718"/>
      <c r="M11" s="718"/>
      <c r="N11" s="718"/>
      <c r="O11" s="718"/>
      <c r="P11" s="718"/>
      <c r="Q11" s="718"/>
      <c r="R11" s="718"/>
      <c r="S11" s="718"/>
      <c r="T11" s="718"/>
      <c r="U11" s="718"/>
      <c r="V11" s="718"/>
      <c r="W11" s="718"/>
    </row>
    <row r="12" spans="1:27" s="715" customFormat="1">
      <c r="A12" s="711"/>
      <c r="B12" s="877" t="s">
        <v>852</v>
      </c>
      <c r="C12" s="716"/>
      <c r="D12" s="716"/>
      <c r="E12" s="719"/>
      <c r="F12" s="720"/>
      <c r="G12" s="720"/>
      <c r="H12" s="720"/>
      <c r="I12" s="720"/>
      <c r="J12" s="720"/>
      <c r="K12" s="720"/>
      <c r="L12" s="720"/>
      <c r="M12" s="720"/>
      <c r="N12" s="720"/>
      <c r="O12" s="720"/>
      <c r="P12" s="720"/>
      <c r="Q12" s="720"/>
      <c r="R12" s="720"/>
      <c r="S12" s="720"/>
      <c r="T12" s="720"/>
      <c r="U12" s="720"/>
      <c r="V12" s="720"/>
      <c r="W12" s="720"/>
    </row>
    <row r="13" spans="1:27" s="715" customFormat="1" ht="15.6">
      <c r="A13" s="711"/>
      <c r="B13" s="877" t="s">
        <v>843</v>
      </c>
      <c r="C13" s="721"/>
      <c r="D13" s="721"/>
      <c r="E13" s="720"/>
      <c r="F13" s="720"/>
      <c r="G13" s="720"/>
      <c r="H13" s="720"/>
      <c r="I13" s="720"/>
      <c r="J13" s="720"/>
      <c r="K13" s="720"/>
      <c r="L13" s="720"/>
      <c r="M13" s="720"/>
      <c r="N13" s="720"/>
      <c r="O13" s="720"/>
      <c r="P13" s="720"/>
      <c r="Q13" s="720"/>
      <c r="R13" s="720"/>
      <c r="S13" s="720"/>
      <c r="T13" s="720"/>
      <c r="U13" s="720"/>
      <c r="V13" s="720"/>
      <c r="W13" s="720"/>
    </row>
    <row r="14" spans="1:27" s="725" customFormat="1">
      <c r="A14" s="722"/>
      <c r="B14" s="879"/>
      <c r="C14" s="726"/>
      <c r="D14" s="726"/>
      <c r="E14" s="723"/>
      <c r="F14" s="724"/>
      <c r="G14" s="724"/>
      <c r="H14" s="724"/>
      <c r="I14" s="724"/>
      <c r="J14" s="724"/>
      <c r="K14" s="724"/>
      <c r="L14" s="724"/>
      <c r="M14" s="724"/>
      <c r="N14" s="724"/>
      <c r="O14" s="724"/>
      <c r="P14" s="724"/>
      <c r="Q14" s="724"/>
      <c r="R14" s="724"/>
      <c r="S14" s="724"/>
      <c r="T14" s="724"/>
      <c r="U14" s="724"/>
      <c r="V14" s="724"/>
      <c r="W14" s="724"/>
    </row>
    <row r="15" spans="1:27">
      <c r="A15" s="711"/>
      <c r="B15" s="880" t="s">
        <v>976</v>
      </c>
      <c r="C15" s="727"/>
      <c r="D15" s="727"/>
      <c r="E15" s="728"/>
      <c r="F15" s="728"/>
      <c r="G15" s="728"/>
      <c r="H15" s="728"/>
      <c r="I15" s="728"/>
      <c r="J15" s="728"/>
      <c r="K15" s="728"/>
      <c r="L15" s="728"/>
      <c r="M15" s="728"/>
      <c r="N15" s="728"/>
      <c r="O15" s="728"/>
      <c r="P15" s="728"/>
      <c r="Q15" s="728"/>
      <c r="R15" s="728"/>
      <c r="S15" s="728"/>
      <c r="T15" s="728"/>
      <c r="U15" s="728"/>
      <c r="V15" s="728"/>
      <c r="W15" s="728"/>
    </row>
    <row r="16" spans="1:27">
      <c r="A16" s="711"/>
      <c r="B16" s="880"/>
      <c r="C16" s="727"/>
      <c r="D16" s="727"/>
      <c r="E16" s="728"/>
      <c r="F16" s="728"/>
      <c r="G16" s="728"/>
      <c r="H16" s="728"/>
      <c r="I16" s="728"/>
      <c r="J16" s="728"/>
      <c r="K16" s="728"/>
      <c r="L16" s="728"/>
      <c r="M16" s="728"/>
      <c r="N16" s="728"/>
      <c r="O16" s="728"/>
      <c r="P16" s="728"/>
      <c r="Q16" s="728"/>
      <c r="R16" s="728"/>
      <c r="S16" s="728"/>
      <c r="T16" s="728"/>
      <c r="U16" s="728"/>
      <c r="V16" s="728"/>
      <c r="W16" s="728"/>
    </row>
    <row r="17" spans="1:23" s="715" customFormat="1" ht="15.6">
      <c r="A17" s="711"/>
      <c r="B17" s="877" t="s">
        <v>921</v>
      </c>
      <c r="C17" s="721"/>
      <c r="D17" s="721"/>
      <c r="E17" s="720"/>
      <c r="F17" s="720"/>
      <c r="G17" s="720"/>
      <c r="H17" s="720"/>
      <c r="I17" s="720"/>
      <c r="J17" s="720"/>
      <c r="K17" s="720"/>
      <c r="L17" s="720"/>
      <c r="M17" s="720"/>
      <c r="N17" s="720"/>
      <c r="O17" s="720"/>
      <c r="P17" s="720"/>
      <c r="Q17" s="720"/>
      <c r="R17" s="720"/>
      <c r="S17" s="720"/>
      <c r="T17" s="720"/>
      <c r="U17" s="720"/>
      <c r="V17" s="720"/>
      <c r="W17" s="720"/>
    </row>
    <row r="18" spans="1:23" s="715" customFormat="1" ht="15.6">
      <c r="A18" s="711"/>
      <c r="B18" s="877" t="s">
        <v>922</v>
      </c>
      <c r="C18" s="721"/>
      <c r="D18" s="721"/>
      <c r="E18" s="720"/>
      <c r="F18" s="720"/>
      <c r="G18" s="720"/>
      <c r="H18" s="720"/>
      <c r="I18" s="720"/>
      <c r="J18" s="720"/>
      <c r="K18" s="720"/>
      <c r="L18" s="720"/>
      <c r="M18" s="720"/>
      <c r="N18" s="720"/>
      <c r="O18" s="720"/>
      <c r="P18" s="720"/>
      <c r="Q18" s="720"/>
      <c r="R18" s="720"/>
      <c r="S18" s="720"/>
      <c r="T18" s="720"/>
      <c r="U18" s="720"/>
      <c r="V18" s="720"/>
      <c r="W18" s="720"/>
    </row>
    <row r="19" spans="1:23" s="715" customFormat="1" ht="15.6">
      <c r="A19" s="711"/>
      <c r="B19" s="877" t="s">
        <v>923</v>
      </c>
      <c r="C19" s="721"/>
      <c r="D19" s="721"/>
      <c r="E19" s="720"/>
      <c r="F19" s="720"/>
      <c r="G19" s="720"/>
      <c r="H19" s="720"/>
      <c r="I19" s="720"/>
      <c r="J19" s="720"/>
      <c r="K19" s="720"/>
      <c r="L19" s="720"/>
      <c r="M19" s="720"/>
      <c r="N19" s="720"/>
      <c r="O19" s="720"/>
      <c r="P19" s="720"/>
      <c r="Q19" s="720"/>
      <c r="R19" s="720"/>
      <c r="S19" s="720"/>
      <c r="T19" s="720"/>
      <c r="U19" s="720"/>
      <c r="V19" s="720"/>
      <c r="W19" s="720"/>
    </row>
    <row r="20" spans="1:23" s="715" customFormat="1" ht="15.6">
      <c r="A20" s="711"/>
      <c r="B20" s="877" t="s">
        <v>924</v>
      </c>
      <c r="C20" s="721"/>
      <c r="D20" s="721"/>
      <c r="E20" s="720"/>
      <c r="F20" s="720"/>
      <c r="G20" s="720"/>
      <c r="H20" s="720"/>
      <c r="I20" s="720"/>
      <c r="J20" s="720"/>
      <c r="K20" s="720"/>
      <c r="L20" s="720"/>
      <c r="M20" s="720"/>
      <c r="N20" s="720"/>
      <c r="O20" s="720"/>
      <c r="P20" s="720"/>
      <c r="Q20" s="720"/>
      <c r="R20" s="720"/>
      <c r="S20" s="720"/>
      <c r="T20" s="720"/>
      <c r="U20" s="720"/>
      <c r="V20" s="720"/>
      <c r="W20" s="720"/>
    </row>
    <row r="21" spans="1:23" s="715" customFormat="1" ht="15.6">
      <c r="A21" s="711"/>
      <c r="B21" s="877" t="s">
        <v>925</v>
      </c>
      <c r="C21" s="721"/>
      <c r="D21" s="721"/>
      <c r="E21" s="720"/>
      <c r="F21" s="720"/>
      <c r="G21" s="720"/>
      <c r="H21" s="720"/>
      <c r="I21" s="720"/>
      <c r="J21" s="720"/>
      <c r="K21" s="720"/>
      <c r="L21" s="720"/>
      <c r="M21" s="720"/>
      <c r="N21" s="720"/>
      <c r="O21" s="720"/>
      <c r="P21" s="720"/>
      <c r="Q21" s="720"/>
      <c r="R21" s="720"/>
      <c r="S21" s="720"/>
      <c r="T21" s="720"/>
      <c r="U21" s="720"/>
      <c r="V21" s="720"/>
      <c r="W21" s="720"/>
    </row>
    <row r="22" spans="1:23" s="715" customFormat="1" ht="15.6">
      <c r="A22" s="711"/>
      <c r="B22" s="877" t="s">
        <v>975</v>
      </c>
      <c r="C22" s="721"/>
      <c r="D22" s="721"/>
      <c r="E22" s="720"/>
      <c r="F22" s="720"/>
      <c r="G22" s="720"/>
      <c r="H22" s="720"/>
      <c r="I22" s="720"/>
      <c r="J22" s="720"/>
      <c r="K22" s="720"/>
      <c r="L22" s="720"/>
      <c r="M22" s="720"/>
      <c r="N22" s="720"/>
      <c r="O22" s="720"/>
      <c r="P22" s="720"/>
      <c r="Q22" s="720"/>
      <c r="R22" s="720"/>
      <c r="S22" s="720"/>
      <c r="T22" s="720"/>
      <c r="U22" s="720"/>
      <c r="V22" s="720"/>
      <c r="W22" s="720"/>
    </row>
    <row r="23" spans="1:23">
      <c r="B23" s="881"/>
      <c r="C23" s="729"/>
      <c r="D23" s="729"/>
      <c r="E23" s="717"/>
      <c r="F23" s="718"/>
      <c r="G23" s="718"/>
      <c r="H23" s="718"/>
      <c r="I23" s="718"/>
      <c r="J23" s="718"/>
      <c r="K23" s="718"/>
      <c r="L23" s="718"/>
      <c r="M23" s="718"/>
      <c r="N23" s="718"/>
      <c r="O23" s="718"/>
      <c r="P23" s="718"/>
      <c r="Q23" s="718"/>
      <c r="R23" s="718"/>
      <c r="S23" s="718"/>
      <c r="T23" s="718"/>
      <c r="U23" s="718"/>
      <c r="V23" s="718"/>
      <c r="W23" s="718"/>
    </row>
    <row r="24" spans="1:23" ht="22.5" customHeight="1">
      <c r="B24" s="882" t="s">
        <v>450</v>
      </c>
      <c r="C24" s="730"/>
      <c r="D24" s="730"/>
      <c r="E24" s="731"/>
      <c r="F24" s="732"/>
      <c r="G24" s="732"/>
      <c r="H24" s="732"/>
      <c r="I24" s="732"/>
      <c r="J24" s="732"/>
      <c r="K24" s="732"/>
      <c r="L24" s="732"/>
      <c r="M24" s="732"/>
      <c r="N24" s="732"/>
      <c r="O24" s="732"/>
      <c r="P24" s="732"/>
      <c r="Q24" s="732"/>
      <c r="R24" s="732"/>
      <c r="S24" s="732"/>
      <c r="T24" s="732"/>
      <c r="U24" s="732"/>
      <c r="V24" s="732"/>
      <c r="W24" s="732"/>
    </row>
    <row r="25" spans="1:23" ht="14.4">
      <c r="B25" s="883"/>
      <c r="I25" s="733"/>
      <c r="J25" s="733"/>
      <c r="K25" s="733"/>
      <c r="L25" s="733"/>
      <c r="M25" s="733"/>
      <c r="O25" s="605"/>
      <c r="P25" s="605"/>
      <c r="Q25" s="605"/>
      <c r="R25" s="605"/>
      <c r="S25" s="605"/>
    </row>
    <row r="26" spans="1:23" ht="14.4">
      <c r="B26" s="884" t="s">
        <v>420</v>
      </c>
      <c r="C26" s="734"/>
      <c r="D26" s="734"/>
      <c r="I26" s="733"/>
      <c r="J26" s="733"/>
      <c r="K26" s="733"/>
      <c r="L26" s="733"/>
      <c r="M26" s="733"/>
      <c r="O26" s="605"/>
      <c r="P26" s="605"/>
      <c r="Q26" s="605"/>
      <c r="R26" s="605"/>
      <c r="S26" s="605"/>
    </row>
    <row r="27" spans="1:23" ht="14.4">
      <c r="B27" s="599" t="s">
        <v>844</v>
      </c>
      <c r="C27" s="338"/>
      <c r="D27" s="338"/>
      <c r="E27" s="735"/>
      <c r="F27" s="735"/>
      <c r="G27" s="735"/>
      <c r="H27" s="735"/>
      <c r="I27" s="736"/>
      <c r="J27" s="736"/>
      <c r="K27" s="736"/>
      <c r="L27" s="736"/>
      <c r="M27" s="736"/>
      <c r="O27" s="605"/>
      <c r="P27" s="605"/>
      <c r="Q27" s="605"/>
      <c r="R27" s="605"/>
      <c r="S27" s="605"/>
    </row>
    <row r="28" spans="1:23" ht="14.4">
      <c r="B28" s="599" t="s">
        <v>851</v>
      </c>
      <c r="C28" s="338"/>
      <c r="D28" s="338"/>
      <c r="O28" s="605"/>
      <c r="P28" s="605"/>
      <c r="Q28" s="605"/>
      <c r="R28" s="605"/>
      <c r="S28" s="605"/>
    </row>
    <row r="29" spans="1:23" ht="14.4">
      <c r="B29" s="599" t="s">
        <v>846</v>
      </c>
      <c r="C29" s="338"/>
      <c r="D29" s="338"/>
      <c r="O29" s="605"/>
      <c r="P29" s="605"/>
      <c r="Q29" s="605"/>
      <c r="R29" s="605"/>
      <c r="S29" s="605"/>
    </row>
    <row r="30" spans="1:23" ht="14.4">
      <c r="B30" s="599" t="s">
        <v>579</v>
      </c>
      <c r="C30" s="338"/>
      <c r="D30" s="338"/>
      <c r="O30" s="605"/>
      <c r="P30" s="605"/>
      <c r="Q30" s="605"/>
      <c r="R30" s="605"/>
      <c r="S30" s="605"/>
    </row>
    <row r="31" spans="1:23" ht="14.4">
      <c r="B31" s="885" t="s">
        <v>848</v>
      </c>
      <c r="O31" s="605"/>
      <c r="P31" s="605"/>
      <c r="Q31" s="605"/>
      <c r="R31" s="605"/>
      <c r="S31" s="605"/>
    </row>
    <row r="32" spans="1:23" ht="14.4">
      <c r="B32" s="886" t="s">
        <v>849</v>
      </c>
      <c r="O32" s="605"/>
      <c r="P32" s="605"/>
      <c r="Q32" s="605"/>
      <c r="R32" s="605"/>
      <c r="S32" s="605"/>
    </row>
    <row r="33" spans="1:24" ht="14.4">
      <c r="B33" s="886" t="s">
        <v>850</v>
      </c>
      <c r="O33" s="605"/>
      <c r="P33" s="605"/>
      <c r="Q33" s="605"/>
      <c r="R33" s="605"/>
      <c r="S33" s="605"/>
    </row>
    <row r="34" spans="1:24" ht="14.4">
      <c r="B34" s="883"/>
      <c r="O34" s="605"/>
      <c r="P34" s="605"/>
      <c r="Q34" s="605"/>
      <c r="R34" s="605"/>
      <c r="S34" s="605"/>
    </row>
    <row r="35" spans="1:24" s="883" customFormat="1" ht="14.4">
      <c r="A35" s="927"/>
      <c r="B35" s="883" t="s">
        <v>980</v>
      </c>
      <c r="O35" s="588"/>
      <c r="P35" s="588"/>
      <c r="Q35" s="588"/>
      <c r="R35" s="588"/>
      <c r="S35" s="588"/>
      <c r="T35" s="588"/>
      <c r="U35" s="588"/>
      <c r="V35" s="588"/>
      <c r="W35" s="588"/>
      <c r="X35" s="588"/>
    </row>
    <row r="36" spans="1:24" ht="14.4">
      <c r="B36" s="883"/>
      <c r="O36" s="605"/>
      <c r="P36" s="605"/>
      <c r="Q36" s="605"/>
      <c r="R36" s="605"/>
      <c r="S36" s="605"/>
    </row>
    <row r="37" spans="1:24" ht="14.4">
      <c r="B37" s="883"/>
      <c r="O37" s="605"/>
      <c r="P37" s="605"/>
      <c r="Q37" s="605"/>
      <c r="R37" s="605"/>
      <c r="S37" s="605"/>
    </row>
    <row r="38" spans="1:24" ht="14.4">
      <c r="B38" s="883"/>
      <c r="O38" s="605"/>
      <c r="P38" s="605"/>
      <c r="Q38" s="605"/>
      <c r="R38" s="605"/>
      <c r="S38" s="605"/>
    </row>
    <row r="39" spans="1:24" ht="14.4">
      <c r="B39" s="883"/>
      <c r="O39" s="605"/>
      <c r="P39" s="605"/>
      <c r="Q39" s="605"/>
      <c r="R39" s="605"/>
      <c r="S39" s="605"/>
    </row>
    <row r="40" spans="1:24" ht="14.4">
      <c r="B40" s="883"/>
      <c r="O40" s="605"/>
      <c r="P40" s="605"/>
      <c r="Q40" s="605"/>
      <c r="R40" s="605"/>
      <c r="S40" s="605"/>
    </row>
    <row r="41" spans="1:24" ht="14.4">
      <c r="B41" s="883"/>
      <c r="O41" s="605"/>
      <c r="P41" s="605"/>
      <c r="Q41" s="605"/>
      <c r="R41" s="605"/>
      <c r="S41" s="605"/>
    </row>
    <row r="42" spans="1:24" ht="14.4">
      <c r="B42" s="883"/>
      <c r="O42" s="605"/>
      <c r="P42" s="605"/>
      <c r="Q42" s="605"/>
      <c r="R42" s="605"/>
      <c r="S42" s="605"/>
    </row>
    <row r="43" spans="1:24" ht="14.4">
      <c r="B43" s="883"/>
      <c r="O43" s="605"/>
      <c r="P43" s="605"/>
      <c r="Q43" s="605"/>
      <c r="R43" s="605"/>
      <c r="S43" s="605"/>
    </row>
    <row r="44" spans="1:24" ht="14.4">
      <c r="B44" s="883"/>
      <c r="O44" s="605"/>
      <c r="P44" s="605"/>
      <c r="Q44" s="605"/>
      <c r="R44" s="605"/>
      <c r="S44" s="605"/>
    </row>
    <row r="45" spans="1:24" ht="14.4">
      <c r="B45" s="883"/>
      <c r="O45" s="605"/>
      <c r="P45" s="605"/>
      <c r="Q45" s="605"/>
      <c r="R45" s="605"/>
      <c r="S45" s="605"/>
    </row>
    <row r="46" spans="1:24" ht="14.4">
      <c r="B46" s="883"/>
      <c r="O46" s="605"/>
      <c r="P46" s="605"/>
      <c r="Q46" s="605"/>
      <c r="R46" s="605"/>
      <c r="S46" s="605"/>
    </row>
    <row r="47" spans="1:24" ht="14.4">
      <c r="B47" s="883"/>
      <c r="O47" s="605"/>
      <c r="P47" s="605"/>
      <c r="Q47" s="605"/>
      <c r="R47" s="605"/>
      <c r="S47" s="605"/>
    </row>
    <row r="48" spans="1:24" ht="14.4">
      <c r="B48" s="883"/>
      <c r="O48" s="605"/>
      <c r="P48" s="605"/>
      <c r="Q48" s="605"/>
      <c r="R48" s="605"/>
      <c r="S48" s="605"/>
    </row>
    <row r="49" spans="2:19" ht="14.4">
      <c r="B49" s="883"/>
      <c r="O49" s="605"/>
      <c r="P49" s="605"/>
      <c r="Q49" s="605"/>
      <c r="R49" s="605"/>
      <c r="S49" s="605"/>
    </row>
    <row r="50" spans="2:19" ht="14.4">
      <c r="B50" s="883"/>
      <c r="O50" s="605"/>
      <c r="P50" s="605"/>
      <c r="Q50" s="605"/>
      <c r="R50" s="605"/>
      <c r="S50" s="605"/>
    </row>
    <row r="51" spans="2:19" ht="14.4">
      <c r="B51" s="883"/>
      <c r="O51" s="605"/>
      <c r="P51" s="605"/>
      <c r="Q51" s="605"/>
      <c r="R51" s="605"/>
      <c r="S51" s="605"/>
    </row>
    <row r="52" spans="2:19" ht="14.4">
      <c r="B52" s="883"/>
      <c r="O52" s="605"/>
      <c r="P52" s="605"/>
      <c r="Q52" s="605"/>
      <c r="R52" s="605"/>
      <c r="S52" s="605"/>
    </row>
    <row r="53" spans="2:19" ht="14.4">
      <c r="B53" s="883"/>
      <c r="O53" s="605"/>
      <c r="P53" s="605"/>
      <c r="Q53" s="605"/>
      <c r="R53" s="605"/>
      <c r="S53" s="605"/>
    </row>
    <row r="54" spans="2:19" ht="14.4">
      <c r="B54" s="883"/>
      <c r="O54" s="605"/>
      <c r="P54" s="605"/>
      <c r="Q54" s="605"/>
      <c r="R54" s="605"/>
      <c r="S54" s="605"/>
    </row>
    <row r="55" spans="2:19" ht="14.4">
      <c r="B55" s="883"/>
      <c r="O55" s="605"/>
      <c r="P55" s="605"/>
      <c r="Q55" s="605"/>
      <c r="R55" s="605"/>
      <c r="S55" s="605"/>
    </row>
    <row r="56" spans="2:19" ht="14.4">
      <c r="B56" s="883"/>
      <c r="O56" s="605"/>
      <c r="P56" s="605"/>
      <c r="Q56" s="605"/>
      <c r="R56" s="605"/>
      <c r="S56" s="605"/>
    </row>
    <row r="57" spans="2:19" ht="14.4">
      <c r="B57" s="883"/>
      <c r="O57" s="605"/>
      <c r="P57" s="605"/>
      <c r="Q57" s="605"/>
      <c r="R57" s="605"/>
      <c r="S57" s="605"/>
    </row>
    <row r="58" spans="2:19" ht="14.4">
      <c r="B58" s="883"/>
      <c r="O58" s="605"/>
      <c r="P58" s="605"/>
      <c r="Q58" s="605"/>
      <c r="R58" s="605"/>
      <c r="S58" s="605"/>
    </row>
    <row r="59" spans="2:19" ht="14.4">
      <c r="B59" s="883"/>
      <c r="O59" s="605"/>
      <c r="P59" s="605"/>
      <c r="Q59" s="605"/>
      <c r="R59" s="605"/>
      <c r="S59" s="605"/>
    </row>
    <row r="60" spans="2:19" ht="14.4">
      <c r="B60" s="883"/>
      <c r="O60" s="605"/>
      <c r="P60" s="605"/>
      <c r="Q60" s="605"/>
      <c r="R60" s="605"/>
      <c r="S60" s="605"/>
    </row>
    <row r="61" spans="2:19" ht="14.4">
      <c r="B61" s="883"/>
      <c r="O61" s="605"/>
      <c r="P61" s="605"/>
      <c r="Q61" s="605"/>
      <c r="R61" s="605"/>
      <c r="S61" s="605"/>
    </row>
    <row r="62" spans="2:19" ht="14.4">
      <c r="B62" s="883"/>
      <c r="O62" s="605"/>
      <c r="P62" s="605"/>
      <c r="Q62" s="605"/>
      <c r="R62" s="605"/>
      <c r="S62" s="605"/>
    </row>
    <row r="63" spans="2:19" ht="14.4">
      <c r="B63" s="883"/>
      <c r="O63" s="605"/>
      <c r="P63" s="605"/>
      <c r="Q63" s="605"/>
      <c r="R63" s="605"/>
      <c r="S63" s="605"/>
    </row>
    <row r="64" spans="2:19" ht="14.4">
      <c r="B64" s="883"/>
      <c r="O64" s="605"/>
      <c r="P64" s="605"/>
      <c r="Q64" s="605"/>
      <c r="R64" s="605"/>
      <c r="S64" s="605"/>
    </row>
    <row r="65" spans="2:19" ht="14.4">
      <c r="B65" s="883"/>
      <c r="O65" s="605"/>
      <c r="P65" s="605"/>
      <c r="Q65" s="605"/>
      <c r="R65" s="605"/>
      <c r="S65" s="605"/>
    </row>
    <row r="66" spans="2:19" ht="14.4">
      <c r="B66" s="883"/>
      <c r="O66" s="605"/>
      <c r="P66" s="605"/>
      <c r="Q66" s="605"/>
      <c r="R66" s="605"/>
      <c r="S66" s="605"/>
    </row>
    <row r="67" spans="2:19" ht="14.4">
      <c r="B67" s="883"/>
      <c r="O67" s="605"/>
      <c r="P67" s="605"/>
      <c r="Q67" s="605"/>
      <c r="R67" s="605"/>
      <c r="S67" s="605"/>
    </row>
    <row r="68" spans="2:19" ht="14.4">
      <c r="B68" s="883"/>
      <c r="O68" s="605"/>
      <c r="P68" s="605"/>
      <c r="Q68" s="605"/>
      <c r="R68" s="605"/>
      <c r="S68" s="605"/>
    </row>
    <row r="69" spans="2:19" ht="14.4">
      <c r="B69" s="883"/>
      <c r="O69" s="605"/>
      <c r="P69" s="605"/>
      <c r="Q69" s="605"/>
      <c r="R69" s="605"/>
      <c r="S69" s="605"/>
    </row>
    <row r="70" spans="2:19" ht="14.4">
      <c r="B70" s="883"/>
      <c r="O70" s="605"/>
      <c r="P70" s="605"/>
      <c r="Q70" s="605"/>
      <c r="R70" s="605"/>
      <c r="S70" s="605"/>
    </row>
    <row r="71" spans="2:19" ht="14.4">
      <c r="B71" s="883"/>
      <c r="O71" s="605"/>
      <c r="P71" s="605"/>
      <c r="Q71" s="605"/>
      <c r="R71" s="605"/>
      <c r="S71" s="605"/>
    </row>
    <row r="72" spans="2:19" ht="14.4">
      <c r="B72" s="883"/>
      <c r="O72" s="605"/>
      <c r="P72" s="605"/>
      <c r="Q72" s="605"/>
      <c r="R72" s="605"/>
      <c r="S72" s="605"/>
    </row>
    <row r="73" spans="2:19" ht="14.4">
      <c r="B73" s="883"/>
      <c r="O73" s="605"/>
      <c r="P73" s="605"/>
      <c r="Q73" s="605"/>
      <c r="R73" s="605"/>
      <c r="S73" s="605"/>
    </row>
    <row r="74" spans="2:19" ht="14.4">
      <c r="B74" s="883"/>
      <c r="O74" s="605"/>
      <c r="P74" s="605"/>
      <c r="Q74" s="605"/>
      <c r="R74" s="605"/>
      <c r="S74" s="605"/>
    </row>
    <row r="75" spans="2:19" ht="14.4">
      <c r="B75" s="883"/>
      <c r="O75" s="605"/>
      <c r="P75" s="605"/>
      <c r="Q75" s="605"/>
      <c r="R75" s="605"/>
      <c r="S75" s="605"/>
    </row>
    <row r="76" spans="2:19" ht="14.4">
      <c r="B76" s="883"/>
      <c r="O76" s="605"/>
      <c r="P76" s="605"/>
      <c r="Q76" s="605"/>
      <c r="R76" s="605"/>
      <c r="S76" s="605"/>
    </row>
    <row r="77" spans="2:19" ht="14.4">
      <c r="B77" s="883"/>
      <c r="O77" s="605"/>
      <c r="P77" s="605"/>
      <c r="Q77" s="605"/>
      <c r="R77" s="605"/>
      <c r="S77" s="605"/>
    </row>
    <row r="78" spans="2:19" ht="14.4">
      <c r="B78" s="883"/>
      <c r="O78" s="605"/>
      <c r="P78" s="605"/>
      <c r="Q78" s="605"/>
      <c r="R78" s="605"/>
      <c r="S78" s="605"/>
    </row>
    <row r="79" spans="2:19" ht="14.4">
      <c r="B79" s="883"/>
      <c r="O79" s="605"/>
      <c r="P79" s="605"/>
      <c r="Q79" s="605"/>
      <c r="R79" s="605"/>
      <c r="S79" s="605"/>
    </row>
    <row r="80" spans="2:19" ht="14.4">
      <c r="B80" s="883"/>
      <c r="O80" s="605"/>
      <c r="P80" s="605"/>
      <c r="Q80" s="605"/>
      <c r="R80" s="605"/>
      <c r="S80" s="605"/>
    </row>
    <row r="81" spans="2:19" ht="14.4">
      <c r="B81" s="883"/>
      <c r="O81" s="605"/>
      <c r="P81" s="605"/>
      <c r="Q81" s="605"/>
      <c r="R81" s="605"/>
      <c r="S81" s="605"/>
    </row>
    <row r="82" spans="2:19" ht="14.4">
      <c r="B82" s="883"/>
      <c r="O82" s="605"/>
      <c r="P82" s="605"/>
      <c r="Q82" s="605"/>
      <c r="R82" s="605"/>
      <c r="S82" s="605"/>
    </row>
    <row r="83" spans="2:19" ht="14.4">
      <c r="B83" s="883"/>
      <c r="O83" s="605"/>
      <c r="P83" s="605"/>
      <c r="Q83" s="605"/>
      <c r="R83" s="605"/>
      <c r="S83" s="605"/>
    </row>
    <row r="84" spans="2:19" ht="14.4">
      <c r="B84" s="883"/>
      <c r="O84" s="605"/>
      <c r="P84" s="605"/>
      <c r="Q84" s="605"/>
      <c r="R84" s="605"/>
      <c r="S84" s="605"/>
    </row>
    <row r="85" spans="2:19" ht="14.4">
      <c r="B85" s="883"/>
      <c r="O85" s="605"/>
      <c r="P85" s="605"/>
      <c r="Q85" s="605"/>
      <c r="R85" s="605"/>
      <c r="S85" s="605"/>
    </row>
    <row r="86" spans="2:19" ht="14.4">
      <c r="O86" s="605"/>
      <c r="P86" s="605"/>
      <c r="Q86" s="605"/>
      <c r="R86" s="605"/>
      <c r="S86" s="605"/>
    </row>
    <row r="87" spans="2:19" ht="14.4">
      <c r="O87" s="605"/>
      <c r="P87" s="605"/>
      <c r="Q87" s="605"/>
      <c r="R87" s="605"/>
      <c r="S87" s="605"/>
    </row>
    <row r="88" spans="2:19" ht="14.4">
      <c r="O88" s="605"/>
      <c r="P88" s="605"/>
      <c r="Q88" s="605"/>
      <c r="R88" s="605"/>
      <c r="S88" s="605"/>
    </row>
    <row r="89" spans="2:19" ht="14.4">
      <c r="O89" s="605"/>
      <c r="P89" s="605"/>
      <c r="Q89" s="605"/>
      <c r="R89" s="605"/>
      <c r="S89" s="605"/>
    </row>
    <row r="90" spans="2:19" ht="14.4">
      <c r="O90" s="605"/>
      <c r="P90" s="605"/>
      <c r="Q90" s="605"/>
      <c r="R90" s="605"/>
      <c r="S90" s="605"/>
    </row>
    <row r="91" spans="2:19" ht="14.4">
      <c r="O91" s="605"/>
      <c r="P91" s="605"/>
      <c r="Q91" s="605"/>
      <c r="R91" s="605"/>
      <c r="S91" s="605"/>
    </row>
    <row r="92" spans="2:19" ht="14.4">
      <c r="O92" s="605"/>
      <c r="P92" s="605"/>
      <c r="Q92" s="605"/>
      <c r="R92" s="605"/>
      <c r="S92" s="605"/>
    </row>
    <row r="93" spans="2:19" ht="14.4">
      <c r="O93" s="605"/>
      <c r="P93" s="605"/>
      <c r="Q93" s="605"/>
      <c r="R93" s="605"/>
      <c r="S93" s="605"/>
    </row>
    <row r="94" spans="2:19" ht="14.4">
      <c r="O94" s="605"/>
      <c r="P94" s="605"/>
      <c r="Q94" s="605"/>
      <c r="R94" s="605"/>
      <c r="S94" s="605"/>
    </row>
    <row r="95" spans="2:19" ht="14.4">
      <c r="O95" s="605"/>
      <c r="P95" s="605"/>
      <c r="Q95" s="605"/>
      <c r="R95" s="605"/>
      <c r="S95" s="605"/>
    </row>
    <row r="96" spans="2:19" ht="14.4">
      <c r="O96" s="605"/>
      <c r="P96" s="605"/>
      <c r="Q96" s="605"/>
      <c r="R96" s="605"/>
      <c r="S96" s="605"/>
    </row>
    <row r="97" spans="15:19" ht="14.4">
      <c r="O97" s="605"/>
      <c r="P97" s="605"/>
      <c r="Q97" s="605"/>
      <c r="R97" s="605"/>
      <c r="S97" s="605"/>
    </row>
    <row r="98" spans="15:19" ht="14.4">
      <c r="O98" s="605"/>
      <c r="P98" s="605"/>
      <c r="Q98" s="605"/>
      <c r="R98" s="605"/>
      <c r="S98" s="605"/>
    </row>
    <row r="99" spans="15:19" ht="14.4">
      <c r="O99" s="605"/>
      <c r="P99" s="605"/>
      <c r="Q99" s="605"/>
      <c r="R99" s="605"/>
      <c r="S99" s="605"/>
    </row>
    <row r="100" spans="15:19" ht="14.4">
      <c r="O100" s="605"/>
      <c r="P100" s="605"/>
      <c r="Q100" s="605"/>
      <c r="R100" s="605"/>
      <c r="S100" s="605"/>
    </row>
    <row r="101" spans="15:19" ht="14.4">
      <c r="O101" s="605"/>
      <c r="P101" s="605"/>
      <c r="Q101" s="605"/>
      <c r="R101" s="605"/>
      <c r="S101" s="605"/>
    </row>
    <row r="102" spans="15:19" ht="14.4">
      <c r="O102" s="605"/>
      <c r="P102" s="605"/>
      <c r="Q102" s="605"/>
      <c r="R102" s="605"/>
      <c r="S102" s="605"/>
    </row>
    <row r="103" spans="15:19" ht="14.4">
      <c r="O103" s="605"/>
      <c r="P103" s="605"/>
      <c r="Q103" s="605"/>
      <c r="R103" s="605"/>
      <c r="S103" s="605"/>
    </row>
    <row r="104" spans="15:19" ht="14.4">
      <c r="O104" s="605"/>
      <c r="P104" s="605"/>
      <c r="Q104" s="605"/>
      <c r="R104" s="605"/>
      <c r="S104" s="605"/>
    </row>
    <row r="105" spans="15:19" ht="14.4">
      <c r="O105" s="605"/>
      <c r="P105" s="605"/>
      <c r="Q105" s="605"/>
      <c r="R105" s="605"/>
      <c r="S105" s="605"/>
    </row>
    <row r="106" spans="15:19" ht="14.4">
      <c r="O106" s="605"/>
      <c r="P106" s="605"/>
      <c r="Q106" s="605"/>
      <c r="R106" s="605"/>
      <c r="S106" s="605"/>
    </row>
    <row r="107" spans="15:19" ht="14.4">
      <c r="O107" s="605"/>
      <c r="P107" s="605"/>
      <c r="Q107" s="605"/>
      <c r="R107" s="605"/>
      <c r="S107" s="605"/>
    </row>
    <row r="108" spans="15:19" ht="14.4">
      <c r="O108" s="605"/>
      <c r="P108" s="605"/>
      <c r="Q108" s="605"/>
      <c r="R108" s="605"/>
      <c r="S108" s="605"/>
    </row>
    <row r="109" spans="15:19" ht="14.4">
      <c r="O109" s="605"/>
      <c r="P109" s="605"/>
      <c r="Q109" s="605"/>
      <c r="R109" s="605"/>
      <c r="S109" s="605"/>
    </row>
    <row r="110" spans="15:19" ht="14.4">
      <c r="O110" s="605"/>
      <c r="P110" s="605"/>
      <c r="Q110" s="605"/>
      <c r="R110" s="605"/>
      <c r="S110" s="605"/>
    </row>
    <row r="111" spans="15:19" ht="14.4">
      <c r="O111" s="605"/>
      <c r="P111" s="605"/>
      <c r="Q111" s="605"/>
      <c r="R111" s="605"/>
      <c r="S111" s="605"/>
    </row>
    <row r="112" spans="15:19" ht="14.4">
      <c r="O112" s="605"/>
      <c r="P112" s="605"/>
      <c r="Q112" s="605"/>
      <c r="R112" s="605"/>
      <c r="S112" s="605"/>
    </row>
    <row r="113" spans="15:19">
      <c r="O113" s="737"/>
      <c r="P113" s="737"/>
      <c r="Q113" s="737"/>
      <c r="R113" s="737"/>
      <c r="S113" s="737"/>
    </row>
  </sheetData>
  <mergeCells count="19">
    <mergeCell ref="O5:Q5"/>
    <mergeCell ref="R5:U5"/>
    <mergeCell ref="T6:T7"/>
    <mergeCell ref="U6:U7"/>
    <mergeCell ref="S6:S7"/>
    <mergeCell ref="O6:O7"/>
    <mergeCell ref="B2:N2"/>
    <mergeCell ref="E5:M5"/>
    <mergeCell ref="E6:E7"/>
    <mergeCell ref="F6:H6"/>
    <mergeCell ref="J6:L6"/>
    <mergeCell ref="N6:N7"/>
    <mergeCell ref="C6:C7"/>
    <mergeCell ref="D6:D7"/>
    <mergeCell ref="P6:P7"/>
    <mergeCell ref="Q6:Q7"/>
    <mergeCell ref="V6:V7"/>
    <mergeCell ref="W6:W7"/>
    <mergeCell ref="R6:R7"/>
  </mergeCells>
  <conditionalFormatting sqref="E9:M9 E11:W13 E17:W22 O9:R9">
    <cfRule type="cellIs" dxfId="2" priority="4" operator="lessThan">
      <formula>0</formula>
    </cfRule>
  </conditionalFormatting>
  <conditionalFormatting sqref="N9">
    <cfRule type="cellIs" dxfId="1" priority="3" operator="lessThan">
      <formula>0</formula>
    </cfRule>
  </conditionalFormatting>
  <conditionalFormatting sqref="S9:W9">
    <cfRule type="cellIs" dxfId="0" priority="1" operator="lessThan">
      <formula>0</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20"/>
  <sheetViews>
    <sheetView showGridLines="0" zoomScaleNormal="100" workbookViewId="0"/>
  </sheetViews>
  <sheetFormatPr defaultColWidth="9.33203125" defaultRowHeight="13.8"/>
  <cols>
    <col min="1" max="1" width="9.33203125" style="81"/>
    <col min="2" max="2" width="36" style="81" customWidth="1"/>
    <col min="3" max="3" width="58.33203125" style="81" customWidth="1"/>
    <col min="4" max="4" width="18.6640625" style="81" customWidth="1"/>
    <col min="5" max="5" width="20.5546875" style="81" customWidth="1"/>
    <col min="6" max="16384" width="9.33203125" style="81"/>
  </cols>
  <sheetData>
    <row r="1" spans="1:5">
      <c r="A1" s="8">
        <f>'N2-29-REN - Obras Concl GGS'!A1+1</f>
        <v>30</v>
      </c>
    </row>
    <row r="2" spans="1:5" ht="15.6">
      <c r="B2" s="936" t="str">
        <f>Índice!E39</f>
        <v>Quadro N2-30-REN - Compensações previstas no Regulamento da Qualidade de Serviço</v>
      </c>
      <c r="C2" s="936"/>
      <c r="D2" s="936"/>
    </row>
    <row r="3" spans="1:5" ht="14.4" thickBot="1">
      <c r="E3" s="446" t="s">
        <v>493</v>
      </c>
    </row>
    <row r="4" spans="1:5" ht="25.5" customHeight="1" thickBot="1">
      <c r="B4" s="1086" t="s">
        <v>486</v>
      </c>
      <c r="C4" s="1087"/>
      <c r="D4" s="1088" t="s">
        <v>487</v>
      </c>
      <c r="E4" s="1088"/>
    </row>
    <row r="5" spans="1:5">
      <c r="B5" s="434"/>
      <c r="C5" s="434"/>
      <c r="D5" s="1089" t="s">
        <v>488</v>
      </c>
      <c r="E5" s="1089"/>
    </row>
    <row r="6" spans="1:5">
      <c r="B6" s="434" t="s">
        <v>489</v>
      </c>
      <c r="C6" s="434"/>
      <c r="D6" s="434" t="s">
        <v>490</v>
      </c>
      <c r="E6" s="434" t="s">
        <v>491</v>
      </c>
    </row>
    <row r="7" spans="1:5">
      <c r="B7" s="891" t="s">
        <v>816</v>
      </c>
      <c r="C7" s="445" t="s">
        <v>492</v>
      </c>
      <c r="D7" s="442"/>
      <c r="E7" s="442"/>
    </row>
    <row r="8" spans="1:5">
      <c r="B8" s="891" t="s">
        <v>817</v>
      </c>
      <c r="C8" s="445" t="s">
        <v>494</v>
      </c>
      <c r="D8" s="443"/>
      <c r="E8" s="443"/>
    </row>
    <row r="9" spans="1:5" ht="14.4">
      <c r="B9" s="892" t="s">
        <v>818</v>
      </c>
      <c r="C9" s="445" t="s">
        <v>495</v>
      </c>
      <c r="D9" s="444"/>
      <c r="E9" s="444"/>
    </row>
    <row r="11" spans="1:5">
      <c r="B11" s="81" t="s">
        <v>496</v>
      </c>
    </row>
    <row r="17" spans="6:7">
      <c r="G17" s="85"/>
    </row>
    <row r="18" spans="6:7">
      <c r="G18" s="86"/>
    </row>
    <row r="19" spans="6:7">
      <c r="G19" s="86"/>
    </row>
    <row r="20" spans="6:7">
      <c r="F20" s="86"/>
      <c r="G20" s="88"/>
    </row>
  </sheetData>
  <mergeCells count="4">
    <mergeCell ref="B2:D2"/>
    <mergeCell ref="B4:C4"/>
    <mergeCell ref="D4:E4"/>
    <mergeCell ref="D5:E5"/>
  </mergeCells>
  <hyperlinks>
    <hyperlink ref="A1" location="Índice!A1" display="Índice!A1" xr:uid="{00000000-0004-0000-1E00-000000000000}"/>
  </hyperlinks>
  <pageMargins left="0.70866141732283472" right="0.70866141732283472" top="0.74803149606299213" bottom="0.74803149606299213" header="0.31496062992125984" footer="0.31496062992125984"/>
  <pageSetup paperSize="9" scale="80" orientation="portrait" r:id="rId1"/>
  <headerFooter>
    <oddFooter>&amp;L29/04/2015&amp;R&amp;F</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B53"/>
  <sheetViews>
    <sheetView showGridLines="0" zoomScale="70" zoomScaleNormal="70" workbookViewId="0">
      <selection activeCell="A2" sqref="A2"/>
    </sheetView>
  </sheetViews>
  <sheetFormatPr defaultColWidth="8.88671875" defaultRowHeight="13.8"/>
  <cols>
    <col min="1" max="1" width="8.88671875" style="618"/>
    <col min="2" max="2" width="7.33203125" style="618" customWidth="1"/>
    <col min="3" max="3" width="25.33203125" style="618" customWidth="1"/>
    <col min="4" max="5" width="12.5546875" style="618" customWidth="1"/>
    <col min="6" max="7" width="8.88671875" style="618"/>
    <col min="8" max="8" width="25.33203125" style="618" customWidth="1"/>
    <col min="9" max="10" width="12.5546875" style="618" customWidth="1"/>
    <col min="11" max="12" width="8.88671875" style="618"/>
    <col min="13" max="13" width="20" style="618" customWidth="1"/>
    <col min="14" max="14" width="18" style="618" customWidth="1"/>
    <col min="15" max="16" width="8.88671875" style="618"/>
    <col min="17" max="17" width="15.33203125" style="618" customWidth="1"/>
    <col min="18" max="21" width="12.5546875" style="618" customWidth="1"/>
    <col min="22" max="16384" width="8.88671875" style="618"/>
  </cols>
  <sheetData>
    <row r="1" spans="1:22">
      <c r="A1" s="8">
        <f>'N2-29-REN - Obras Concl GGS'!A1+2</f>
        <v>31</v>
      </c>
    </row>
    <row r="2" spans="1:22" ht="15.6">
      <c r="A2" s="657"/>
      <c r="B2" s="936" t="s">
        <v>855</v>
      </c>
      <c r="C2" s="936"/>
      <c r="D2" s="936"/>
      <c r="E2" s="936"/>
      <c r="F2" s="936"/>
      <c r="G2" s="936"/>
      <c r="H2" s="936"/>
      <c r="I2" s="936"/>
    </row>
    <row r="4" spans="1:22">
      <c r="C4" s="622"/>
      <c r="G4" s="622"/>
      <c r="L4" s="622"/>
    </row>
    <row r="5" spans="1:22">
      <c r="C5" s="626" t="s">
        <v>789</v>
      </c>
      <c r="E5" s="623" t="s">
        <v>781</v>
      </c>
      <c r="G5" s="624" t="s">
        <v>787</v>
      </c>
      <c r="J5" s="623" t="s">
        <v>781</v>
      </c>
      <c r="L5" s="624" t="s">
        <v>788</v>
      </c>
      <c r="O5" s="623" t="s">
        <v>781</v>
      </c>
    </row>
    <row r="6" spans="1:22">
      <c r="D6" s="625" t="s">
        <v>283</v>
      </c>
      <c r="E6" s="625" t="s">
        <v>282</v>
      </c>
      <c r="I6" s="625" t="s">
        <v>283</v>
      </c>
      <c r="J6" s="625" t="s">
        <v>282</v>
      </c>
      <c r="N6" s="625" t="s">
        <v>283</v>
      </c>
      <c r="O6" s="625" t="s">
        <v>282</v>
      </c>
    </row>
    <row r="7" spans="1:22">
      <c r="B7" s="618">
        <v>1</v>
      </c>
      <c r="C7" s="618" t="s">
        <v>634</v>
      </c>
      <c r="D7" s="628"/>
      <c r="E7" s="628"/>
      <c r="G7" s="618">
        <v>1</v>
      </c>
      <c r="H7" s="618" t="s">
        <v>634</v>
      </c>
      <c r="I7" s="628"/>
      <c r="J7" s="628"/>
      <c r="L7" s="618">
        <v>1</v>
      </c>
      <c r="M7" s="618" t="s">
        <v>634</v>
      </c>
      <c r="N7" s="627"/>
      <c r="O7" s="627"/>
    </row>
    <row r="8" spans="1:22">
      <c r="B8" s="618">
        <v>2</v>
      </c>
      <c r="C8" s="618" t="s">
        <v>635</v>
      </c>
      <c r="D8" s="628"/>
      <c r="E8" s="628"/>
      <c r="G8" s="618">
        <v>2</v>
      </c>
      <c r="H8" s="618" t="s">
        <v>635</v>
      </c>
      <c r="I8" s="628"/>
      <c r="J8" s="628"/>
      <c r="L8" s="618">
        <v>2</v>
      </c>
      <c r="M8" s="618" t="s">
        <v>635</v>
      </c>
      <c r="N8" s="627"/>
      <c r="O8" s="627"/>
    </row>
    <row r="9" spans="1:22" ht="15">
      <c r="B9" s="618">
        <v>3</v>
      </c>
      <c r="C9" s="618" t="s">
        <v>790</v>
      </c>
      <c r="D9" s="628"/>
      <c r="E9" s="628"/>
      <c r="G9" s="618">
        <v>3</v>
      </c>
      <c r="H9" s="618" t="s">
        <v>790</v>
      </c>
      <c r="I9" s="629"/>
      <c r="J9" s="628"/>
      <c r="N9" s="627"/>
      <c r="O9" s="627"/>
    </row>
    <row r="10" spans="1:22">
      <c r="B10" s="618">
        <v>4</v>
      </c>
      <c r="C10" s="618" t="s">
        <v>636</v>
      </c>
      <c r="D10" s="628"/>
      <c r="E10" s="628"/>
      <c r="G10" s="618">
        <v>4</v>
      </c>
      <c r="H10" s="618" t="s">
        <v>636</v>
      </c>
      <c r="I10" s="627"/>
      <c r="J10" s="627"/>
      <c r="L10" s="618">
        <v>3</v>
      </c>
      <c r="M10" s="618" t="s">
        <v>636</v>
      </c>
      <c r="N10" s="627"/>
      <c r="O10" s="627"/>
    </row>
    <row r="11" spans="1:22" ht="14.25" customHeight="1">
      <c r="B11" s="618">
        <v>5</v>
      </c>
      <c r="C11" s="618" t="s">
        <v>791</v>
      </c>
      <c r="D11" s="627"/>
      <c r="E11" s="627"/>
      <c r="G11" s="618">
        <v>5</v>
      </c>
      <c r="H11" s="618" t="s">
        <v>791</v>
      </c>
      <c r="I11" s="627"/>
      <c r="J11" s="627"/>
      <c r="L11" s="618">
        <v>4</v>
      </c>
      <c r="M11" s="618" t="s">
        <v>791</v>
      </c>
      <c r="N11" s="627"/>
      <c r="O11" s="627"/>
    </row>
    <row r="13" spans="1:22" ht="14.25" customHeight="1">
      <c r="B13" s="618">
        <v>6</v>
      </c>
      <c r="C13" s="618" t="s">
        <v>792</v>
      </c>
      <c r="D13" s="627"/>
      <c r="E13" s="627"/>
      <c r="G13" s="618">
        <v>6</v>
      </c>
      <c r="H13" s="618" t="s">
        <v>792</v>
      </c>
      <c r="I13" s="627"/>
      <c r="J13" s="627"/>
      <c r="L13" s="618">
        <v>5</v>
      </c>
      <c r="M13" s="618" t="s">
        <v>784</v>
      </c>
      <c r="N13" s="627"/>
      <c r="O13" s="627"/>
    </row>
    <row r="14" spans="1:22">
      <c r="B14" s="618">
        <v>7</v>
      </c>
      <c r="C14" s="618" t="s">
        <v>635</v>
      </c>
      <c r="D14" s="627"/>
      <c r="E14" s="627"/>
      <c r="G14" s="618">
        <v>7</v>
      </c>
      <c r="H14" s="618" t="s">
        <v>635</v>
      </c>
      <c r="I14" s="627"/>
      <c r="J14" s="627"/>
      <c r="L14" s="618">
        <v>6</v>
      </c>
      <c r="M14" s="618" t="s">
        <v>635</v>
      </c>
      <c r="N14" s="627"/>
      <c r="O14" s="627"/>
    </row>
    <row r="15" spans="1:22" ht="15">
      <c r="B15" s="618">
        <v>8</v>
      </c>
      <c r="C15" s="618" t="s">
        <v>793</v>
      </c>
      <c r="D15" s="627"/>
      <c r="E15" s="627"/>
      <c r="G15" s="618">
        <v>8</v>
      </c>
      <c r="H15" s="618" t="s">
        <v>793</v>
      </c>
      <c r="I15" s="627"/>
      <c r="J15" s="627"/>
      <c r="N15" s="627"/>
      <c r="O15" s="627"/>
      <c r="Q15" s="619"/>
      <c r="R15" s="620"/>
      <c r="S15" s="620"/>
      <c r="T15" s="620"/>
      <c r="U15" s="620"/>
      <c r="V15" s="620"/>
    </row>
    <row r="16" spans="1:22">
      <c r="B16" s="618">
        <v>9</v>
      </c>
      <c r="C16" s="618" t="s">
        <v>636</v>
      </c>
      <c r="D16" s="627"/>
      <c r="E16" s="627"/>
      <c r="G16" s="618">
        <v>9</v>
      </c>
      <c r="H16" s="618" t="s">
        <v>636</v>
      </c>
      <c r="I16" s="627"/>
      <c r="J16" s="627"/>
      <c r="L16" s="618">
        <v>7</v>
      </c>
      <c r="M16" s="618" t="s">
        <v>636</v>
      </c>
      <c r="N16" s="627"/>
      <c r="O16" s="627"/>
      <c r="Q16" s="620"/>
      <c r="R16" s="630"/>
      <c r="S16" s="630"/>
      <c r="T16" s="630"/>
      <c r="U16" s="630"/>
      <c r="V16" s="620"/>
    </row>
    <row r="17" spans="2:28">
      <c r="B17" s="618">
        <v>10</v>
      </c>
      <c r="C17" s="618" t="s">
        <v>794</v>
      </c>
      <c r="D17" s="627"/>
      <c r="E17" s="627"/>
      <c r="G17" s="618">
        <v>10</v>
      </c>
      <c r="H17" s="618" t="s">
        <v>794</v>
      </c>
      <c r="I17" s="627"/>
      <c r="J17" s="627"/>
      <c r="L17" s="618">
        <v>8</v>
      </c>
      <c r="M17" s="618" t="s">
        <v>794</v>
      </c>
      <c r="N17" s="627"/>
      <c r="O17" s="627"/>
      <c r="Q17" s="620"/>
      <c r="R17" s="631"/>
      <c r="S17" s="631"/>
      <c r="T17" s="631"/>
      <c r="U17" s="631"/>
      <c r="V17" s="620"/>
    </row>
    <row r="18" spans="2:28">
      <c r="Q18" s="620"/>
      <c r="R18" s="631"/>
      <c r="S18" s="631"/>
      <c r="T18" s="631"/>
      <c r="U18" s="631"/>
      <c r="V18" s="620"/>
    </row>
    <row r="19" spans="2:28">
      <c r="B19" s="632" t="s">
        <v>795</v>
      </c>
      <c r="C19" s="633" t="s">
        <v>796</v>
      </c>
      <c r="D19" s="634"/>
      <c r="E19" s="634"/>
      <c r="G19" s="632" t="s">
        <v>795</v>
      </c>
      <c r="H19" s="633" t="s">
        <v>796</v>
      </c>
      <c r="I19" s="634"/>
      <c r="J19" s="634"/>
      <c r="L19" s="632" t="s">
        <v>797</v>
      </c>
      <c r="M19" s="633" t="s">
        <v>796</v>
      </c>
      <c r="N19" s="634"/>
      <c r="O19" s="634"/>
      <c r="Q19" s="635"/>
      <c r="R19" s="636"/>
      <c r="S19" s="636"/>
      <c r="T19" s="636"/>
      <c r="U19" s="636"/>
      <c r="V19" s="620"/>
    </row>
    <row r="20" spans="2:28" s="637" customFormat="1">
      <c r="C20" s="638"/>
      <c r="D20" s="639"/>
      <c r="E20" s="639"/>
      <c r="H20" s="638"/>
      <c r="I20" s="640"/>
      <c r="J20" s="640"/>
      <c r="M20" s="638"/>
      <c r="N20" s="640"/>
      <c r="O20" s="640"/>
      <c r="Q20" s="620"/>
      <c r="R20" s="620"/>
      <c r="S20" s="620"/>
      <c r="T20" s="620"/>
      <c r="U20" s="620"/>
      <c r="V20" s="620"/>
      <c r="W20" s="618"/>
    </row>
    <row r="21" spans="2:28">
      <c r="Q21" s="641"/>
      <c r="R21" s="643"/>
      <c r="S21" s="645"/>
      <c r="T21" s="645"/>
      <c r="U21" s="645"/>
      <c r="V21" s="645"/>
      <c r="W21" s="641"/>
      <c r="X21" s="641"/>
      <c r="Y21" s="641"/>
      <c r="Z21" s="641"/>
      <c r="AA21" s="641"/>
      <c r="AB21" s="641"/>
    </row>
    <row r="22" spans="2:28">
      <c r="Q22" s="641"/>
      <c r="R22" s="643"/>
      <c r="S22" s="641"/>
      <c r="T22" s="646"/>
      <c r="U22" s="646"/>
      <c r="V22" s="646"/>
      <c r="W22" s="641"/>
      <c r="X22" s="641"/>
      <c r="Y22" s="647"/>
      <c r="Z22" s="647"/>
      <c r="AA22" s="641"/>
      <c r="AB22" s="641"/>
    </row>
    <row r="23" spans="2:28">
      <c r="H23" s="648"/>
      <c r="Q23" s="641"/>
      <c r="R23" s="649"/>
      <c r="S23" s="641"/>
      <c r="T23" s="641"/>
      <c r="U23" s="641"/>
      <c r="V23" s="650"/>
      <c r="W23" s="650"/>
      <c r="X23" s="641"/>
      <c r="Y23" s="641"/>
      <c r="Z23" s="641"/>
      <c r="AA23" s="641"/>
      <c r="AB23" s="641"/>
    </row>
    <row r="24" spans="2:28">
      <c r="B24" s="648"/>
      <c r="Q24" s="641"/>
      <c r="R24" s="641"/>
      <c r="S24" s="641"/>
      <c r="T24" s="651"/>
      <c r="U24" s="651"/>
      <c r="V24" s="651"/>
      <c r="W24" s="641"/>
      <c r="X24" s="641"/>
      <c r="Y24" s="641"/>
      <c r="Z24" s="641"/>
      <c r="AA24" s="641"/>
      <c r="AB24" s="641"/>
    </row>
    <row r="25" spans="2:28">
      <c r="H25" s="648"/>
      <c r="Q25" s="641"/>
      <c r="R25" s="641"/>
      <c r="S25" s="641"/>
      <c r="T25" s="646"/>
      <c r="U25" s="646"/>
      <c r="V25" s="646"/>
      <c r="W25" s="641"/>
      <c r="X25" s="641"/>
      <c r="Y25" s="646"/>
      <c r="Z25" s="641"/>
      <c r="AA25" s="641"/>
      <c r="AB25" s="641"/>
    </row>
    <row r="26" spans="2:28">
      <c r="B26" s="648"/>
      <c r="Q26" s="641"/>
      <c r="R26" s="641"/>
      <c r="S26" s="641"/>
      <c r="T26" s="641"/>
      <c r="U26" s="641"/>
      <c r="V26" s="641"/>
      <c r="W26" s="641"/>
      <c r="X26" s="641"/>
      <c r="Y26" s="641"/>
      <c r="Z26" s="641"/>
      <c r="AA26" s="641"/>
      <c r="AB26" s="641"/>
    </row>
    <row r="27" spans="2:28">
      <c r="Q27" s="641"/>
      <c r="R27" s="641"/>
      <c r="S27" s="642"/>
      <c r="T27" s="642"/>
      <c r="U27" s="642"/>
      <c r="V27" s="642"/>
      <c r="W27" s="641"/>
      <c r="X27" s="641"/>
      <c r="Y27" s="641"/>
      <c r="Z27" s="641"/>
      <c r="AA27" s="641"/>
      <c r="AB27" s="641"/>
    </row>
    <row r="28" spans="2:28">
      <c r="J28" s="627"/>
      <c r="Q28" s="641"/>
      <c r="R28" s="641"/>
      <c r="S28" s="646"/>
      <c r="T28" s="646"/>
      <c r="U28" s="641"/>
      <c r="V28" s="641"/>
      <c r="W28" s="641"/>
      <c r="X28" s="641"/>
      <c r="Y28" s="641"/>
      <c r="Z28" s="641"/>
      <c r="AA28" s="641"/>
      <c r="AB28" s="641"/>
    </row>
    <row r="29" spans="2:28">
      <c r="Q29" s="641"/>
      <c r="R29" s="641"/>
      <c r="S29" s="646"/>
      <c r="T29" s="646"/>
      <c r="U29" s="646"/>
      <c r="V29" s="646"/>
      <c r="W29" s="641"/>
      <c r="X29" s="641"/>
      <c r="Y29" s="641"/>
      <c r="Z29" s="641"/>
      <c r="AA29" s="641"/>
      <c r="AB29" s="641"/>
    </row>
    <row r="30" spans="2:28">
      <c r="Q30" s="641"/>
      <c r="R30" s="642"/>
      <c r="S30" s="652"/>
      <c r="T30" s="646"/>
      <c r="U30" s="653"/>
      <c r="V30" s="641"/>
      <c r="W30" s="641"/>
      <c r="X30" s="641"/>
      <c r="Y30" s="641"/>
      <c r="Z30" s="641"/>
      <c r="AA30" s="641"/>
      <c r="AB30" s="641"/>
    </row>
    <row r="31" spans="2:28">
      <c r="Q31" s="641"/>
      <c r="R31" s="641"/>
      <c r="S31" s="646"/>
      <c r="T31" s="646"/>
      <c r="U31" s="646"/>
      <c r="V31" s="641"/>
      <c r="W31" s="641"/>
      <c r="X31" s="641"/>
      <c r="Y31" s="641"/>
      <c r="Z31" s="641"/>
      <c r="AA31" s="641"/>
      <c r="AB31" s="641"/>
    </row>
    <row r="32" spans="2:28">
      <c r="Q32" s="641"/>
      <c r="R32" s="641"/>
      <c r="S32" s="646"/>
      <c r="T32" s="646"/>
      <c r="U32" s="646"/>
      <c r="V32" s="641"/>
      <c r="W32" s="641"/>
      <c r="X32" s="641"/>
      <c r="Y32" s="641"/>
      <c r="Z32" s="641"/>
      <c r="AA32" s="641"/>
      <c r="AB32" s="641"/>
    </row>
    <row r="33" spans="3:28">
      <c r="Q33" s="641"/>
      <c r="R33" s="641"/>
      <c r="S33" s="641"/>
      <c r="T33" s="641"/>
      <c r="U33" s="641"/>
      <c r="V33" s="641"/>
      <c r="W33" s="641"/>
      <c r="X33" s="641"/>
      <c r="Y33" s="641"/>
      <c r="Z33" s="641"/>
      <c r="AA33" s="641"/>
      <c r="AB33" s="641"/>
    </row>
    <row r="34" spans="3:28">
      <c r="Q34" s="641"/>
      <c r="R34" s="641"/>
      <c r="S34" s="641"/>
      <c r="T34" s="641"/>
      <c r="U34" s="641"/>
      <c r="V34" s="641"/>
      <c r="W34" s="641"/>
      <c r="X34" s="641"/>
      <c r="Y34" s="641"/>
      <c r="Z34" s="641"/>
      <c r="AA34" s="641"/>
      <c r="AB34" s="641"/>
    </row>
    <row r="35" spans="3:28">
      <c r="Q35" s="641"/>
      <c r="R35" s="641"/>
      <c r="S35" s="641"/>
      <c r="T35" s="641"/>
      <c r="U35" s="654"/>
      <c r="V35" s="641"/>
      <c r="W35" s="641"/>
      <c r="X35" s="641"/>
      <c r="Y35" s="641"/>
      <c r="Z35" s="641"/>
      <c r="AA35" s="641"/>
      <c r="AB35" s="641"/>
    </row>
    <row r="36" spans="3:28">
      <c r="H36" s="655"/>
      <c r="Q36" s="641"/>
      <c r="R36" s="641"/>
      <c r="S36" s="641"/>
      <c r="T36" s="641"/>
      <c r="U36" s="641"/>
      <c r="V36" s="641"/>
      <c r="W36" s="641"/>
      <c r="X36" s="641"/>
      <c r="Y36" s="641"/>
      <c r="Z36" s="641"/>
      <c r="AA36" s="641"/>
      <c r="AB36" s="641"/>
    </row>
    <row r="37" spans="3:28">
      <c r="H37" s="655"/>
      <c r="Q37" s="641"/>
      <c r="R37" s="641"/>
      <c r="S37" s="641"/>
      <c r="T37" s="641"/>
      <c r="U37" s="641"/>
      <c r="V37" s="641"/>
      <c r="W37" s="641"/>
      <c r="X37" s="641"/>
      <c r="Y37" s="641"/>
      <c r="Z37" s="641"/>
      <c r="AA37" s="641"/>
      <c r="AB37" s="641"/>
    </row>
    <row r="38" spans="3:28">
      <c r="H38" s="655"/>
      <c r="L38" s="623"/>
      <c r="M38" s="623"/>
      <c r="N38" s="623"/>
      <c r="O38" s="623"/>
      <c r="P38" s="623"/>
      <c r="Q38" s="641"/>
      <c r="R38" s="641"/>
      <c r="S38" s="641"/>
      <c r="T38" s="641"/>
      <c r="U38" s="641"/>
      <c r="V38" s="641"/>
      <c r="W38" s="653"/>
      <c r="X38" s="653"/>
      <c r="Y38" s="641"/>
      <c r="Z38" s="641"/>
      <c r="AA38" s="641"/>
      <c r="AB38" s="641"/>
    </row>
    <row r="39" spans="3:28">
      <c r="H39" s="655"/>
      <c r="Q39" s="641"/>
      <c r="R39" s="641"/>
      <c r="S39" s="641"/>
      <c r="T39" s="641"/>
      <c r="U39" s="641"/>
      <c r="V39" s="641"/>
      <c r="W39" s="646"/>
      <c r="X39" s="646"/>
      <c r="Y39" s="641"/>
      <c r="Z39" s="641"/>
      <c r="AA39" s="641"/>
      <c r="AB39" s="641"/>
    </row>
    <row r="40" spans="3:28">
      <c r="H40" s="655"/>
      <c r="Q40" s="641"/>
      <c r="R40" s="641"/>
      <c r="S40" s="641"/>
      <c r="T40" s="641"/>
      <c r="U40" s="641"/>
      <c r="V40" s="643"/>
      <c r="W40" s="646"/>
      <c r="X40" s="646"/>
      <c r="Y40" s="644"/>
      <c r="Z40" s="641"/>
      <c r="AA40" s="641"/>
      <c r="AB40" s="641"/>
    </row>
    <row r="41" spans="3:28">
      <c r="H41" s="655"/>
      <c r="Q41" s="641"/>
      <c r="R41" s="641"/>
      <c r="S41" s="641"/>
      <c r="T41" s="641"/>
      <c r="U41" s="641"/>
      <c r="V41" s="643"/>
      <c r="W41" s="621"/>
      <c r="X41" s="641"/>
      <c r="Y41" s="641"/>
      <c r="Z41" s="641"/>
      <c r="AA41" s="641"/>
      <c r="AB41" s="641"/>
    </row>
    <row r="42" spans="3:28">
      <c r="H42" s="655"/>
      <c r="Q42" s="641"/>
      <c r="R42" s="641"/>
      <c r="S42" s="641"/>
      <c r="T42" s="641"/>
      <c r="U42" s="641"/>
      <c r="V42" s="641"/>
      <c r="W42" s="641"/>
      <c r="X42" s="641"/>
      <c r="Y42" s="641"/>
      <c r="Z42" s="641"/>
      <c r="AA42" s="641"/>
      <c r="AB42" s="641"/>
    </row>
    <row r="43" spans="3:28">
      <c r="Q43" s="641"/>
      <c r="R43" s="641"/>
      <c r="S43" s="641"/>
      <c r="T43" s="641"/>
      <c r="U43" s="641"/>
      <c r="V43" s="641"/>
      <c r="W43" s="641"/>
      <c r="X43" s="641"/>
      <c r="Y43" s="641"/>
      <c r="Z43" s="641"/>
      <c r="AA43" s="641"/>
      <c r="AB43" s="641"/>
    </row>
    <row r="44" spans="3:28">
      <c r="Q44" s="641"/>
      <c r="R44" s="641"/>
      <c r="S44" s="641"/>
      <c r="T44" s="641"/>
      <c r="U44" s="641"/>
      <c r="V44" s="641"/>
      <c r="W44" s="641"/>
      <c r="X44" s="641"/>
      <c r="Y44" s="641"/>
      <c r="Z44" s="641"/>
      <c r="AA44" s="641"/>
      <c r="AB44" s="641"/>
    </row>
    <row r="45" spans="3:28">
      <c r="C45" s="620"/>
      <c r="D45" s="620"/>
      <c r="E45" s="620"/>
      <c r="F45" s="620"/>
      <c r="Q45" s="641"/>
      <c r="R45" s="641"/>
      <c r="S45" s="641"/>
      <c r="T45" s="641"/>
      <c r="U45" s="641"/>
      <c r="V45" s="641"/>
      <c r="W45" s="641"/>
      <c r="X45" s="641"/>
      <c r="Y45" s="641"/>
      <c r="Z45" s="641"/>
      <c r="AA45" s="641"/>
      <c r="AB45" s="641"/>
    </row>
    <row r="46" spans="3:28">
      <c r="C46" s="620"/>
      <c r="D46" s="620"/>
      <c r="E46" s="620"/>
      <c r="F46" s="620"/>
      <c r="Q46" s="641"/>
      <c r="R46" s="641"/>
      <c r="S46" s="641"/>
      <c r="T46" s="641"/>
      <c r="U46" s="641"/>
      <c r="V46" s="641"/>
      <c r="W46" s="641"/>
      <c r="X46" s="641"/>
      <c r="Y46" s="641"/>
      <c r="Z46" s="641"/>
      <c r="AA46" s="641"/>
      <c r="AB46" s="641"/>
    </row>
    <row r="47" spans="3:28">
      <c r="C47" s="620"/>
      <c r="D47" s="631"/>
      <c r="E47" s="620"/>
      <c r="F47" s="620"/>
      <c r="Q47" s="641"/>
      <c r="R47" s="641"/>
      <c r="S47" s="641"/>
      <c r="T47" s="641"/>
      <c r="U47" s="641"/>
      <c r="V47" s="641"/>
      <c r="W47" s="641"/>
      <c r="X47" s="641"/>
      <c r="Y47" s="641"/>
      <c r="Z47" s="641"/>
      <c r="AA47" s="641"/>
      <c r="AB47" s="641"/>
    </row>
    <row r="48" spans="3:28">
      <c r="C48" s="620"/>
      <c r="D48" s="620"/>
      <c r="E48" s="620"/>
      <c r="F48" s="620"/>
      <c r="Q48" s="641"/>
      <c r="R48" s="641"/>
      <c r="S48" s="641"/>
      <c r="T48" s="641"/>
      <c r="U48" s="641"/>
      <c r="V48" s="641"/>
      <c r="W48" s="641"/>
      <c r="X48" s="641"/>
      <c r="Y48" s="641"/>
      <c r="Z48" s="641"/>
      <c r="AA48" s="641"/>
      <c r="AB48" s="641"/>
    </row>
    <row r="49" spans="3:28">
      <c r="C49" s="620"/>
      <c r="D49" s="620"/>
      <c r="E49" s="620"/>
      <c r="F49" s="620"/>
      <c r="Q49" s="641"/>
      <c r="R49" s="641"/>
      <c r="S49" s="641"/>
      <c r="T49" s="641"/>
      <c r="U49" s="641"/>
      <c r="V49" s="641"/>
      <c r="W49" s="641"/>
      <c r="X49" s="641"/>
      <c r="Y49" s="641"/>
      <c r="Z49" s="641"/>
      <c r="AA49" s="641"/>
      <c r="AB49" s="641"/>
    </row>
    <row r="50" spans="3:28">
      <c r="C50" s="620"/>
      <c r="D50" s="620"/>
      <c r="E50" s="620"/>
      <c r="F50" s="620"/>
      <c r="Q50" s="641"/>
      <c r="R50" s="641"/>
      <c r="S50" s="641"/>
      <c r="T50" s="641"/>
      <c r="U50" s="641"/>
      <c r="V50" s="641"/>
      <c r="W50" s="641"/>
      <c r="X50" s="641"/>
      <c r="Y50" s="641"/>
      <c r="Z50" s="641"/>
      <c r="AA50" s="641"/>
      <c r="AB50" s="641"/>
    </row>
    <row r="51" spans="3:28">
      <c r="C51" s="620"/>
      <c r="D51" s="631"/>
      <c r="E51" s="620"/>
      <c r="F51" s="620"/>
      <c r="Q51" s="641"/>
      <c r="R51" s="641"/>
      <c r="S51" s="641"/>
      <c r="T51" s="641"/>
      <c r="U51" s="641"/>
      <c r="V51" s="641"/>
      <c r="W51" s="641"/>
      <c r="X51" s="641"/>
      <c r="Y51" s="641"/>
      <c r="Z51" s="641"/>
      <c r="AA51" s="641"/>
      <c r="AB51" s="641"/>
    </row>
    <row r="52" spans="3:28">
      <c r="C52" s="620"/>
      <c r="D52" s="620"/>
      <c r="E52" s="620"/>
      <c r="F52" s="620"/>
    </row>
    <row r="53" spans="3:28">
      <c r="C53" s="620"/>
      <c r="D53" s="620"/>
      <c r="E53" s="620"/>
      <c r="F53" s="620"/>
    </row>
  </sheetData>
  <mergeCells count="1">
    <mergeCell ref="B2:I2"/>
  </mergeCells>
  <hyperlinks>
    <hyperlink ref="A1" location="Índice!A1" display="Índice!A1" xr:uid="{00000000-0004-0000-1F00-000000000000}"/>
  </hyperlinks>
  <pageMargins left="0.70866141732283472" right="0.70866141732283472" top="0.74803149606299213" bottom="0.74803149606299213" header="0.31496062992125984" footer="0.31496062992125984"/>
  <pageSetup paperSize="8" scale="67" orientation="landscape" r:id="rId1"/>
  <headerFooter>
    <oddFooter>&amp;L&amp;D&amp;R&amp;F\&amp;A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N109"/>
  <sheetViews>
    <sheetView showGridLines="0" workbookViewId="0">
      <selection activeCell="H10" sqref="H10"/>
    </sheetView>
  </sheetViews>
  <sheetFormatPr defaultColWidth="8.88671875" defaultRowHeight="14.4"/>
  <cols>
    <col min="1" max="1" width="29.109375" style="658" customWidth="1"/>
    <col min="2" max="2" width="20.6640625" style="658" customWidth="1"/>
    <col min="3" max="3" width="16.44140625" style="658" customWidth="1"/>
    <col min="4" max="4" width="14.33203125" style="658" customWidth="1"/>
    <col min="5" max="5" width="14" style="658" customWidth="1"/>
    <col min="6" max="6" width="15.33203125" style="658" customWidth="1"/>
    <col min="7" max="7" width="16.109375" style="658" customWidth="1"/>
    <col min="8" max="10" width="8.88671875" style="658"/>
    <col min="11" max="11" width="20.88671875" style="658" customWidth="1"/>
    <col min="12" max="16384" width="8.88671875" style="658"/>
  </cols>
  <sheetData>
    <row r="1" spans="1:10">
      <c r="A1" s="8">
        <f>'N2-29-REN - Obras Concl GGS'!A1+3</f>
        <v>32</v>
      </c>
    </row>
    <row r="2" spans="1:10" s="618" customFormat="1" ht="15.6">
      <c r="A2" s="657"/>
      <c r="B2" s="936" t="s">
        <v>854</v>
      </c>
      <c r="C2" s="936"/>
      <c r="D2" s="936"/>
      <c r="E2" s="936"/>
      <c r="F2" s="936"/>
      <c r="G2" s="936"/>
      <c r="H2" s="936"/>
      <c r="I2" s="936"/>
      <c r="J2" s="936"/>
    </row>
    <row r="3" spans="1:10" s="637" customFormat="1" ht="15.6">
      <c r="A3" s="657"/>
      <c r="B3" s="685"/>
      <c r="C3" s="685"/>
      <c r="D3" s="685"/>
      <c r="E3" s="685"/>
      <c r="F3" s="685"/>
      <c r="G3" s="685"/>
      <c r="H3" s="685"/>
      <c r="I3" s="685"/>
      <c r="J3" s="685"/>
    </row>
    <row r="4" spans="1:10">
      <c r="A4" s="658" t="s">
        <v>798</v>
      </c>
    </row>
    <row r="5" spans="1:10">
      <c r="A5" s="659" t="s">
        <v>800</v>
      </c>
    </row>
    <row r="6" spans="1:10">
      <c r="A6" s="660" t="s">
        <v>776</v>
      </c>
      <c r="B6" s="661" t="s">
        <v>777</v>
      </c>
      <c r="H6" s="662"/>
    </row>
    <row r="7" spans="1:10">
      <c r="A7" s="660" t="s">
        <v>778</v>
      </c>
      <c r="B7" s="663" t="s">
        <v>779</v>
      </c>
      <c r="F7" s="664"/>
      <c r="H7" s="662"/>
    </row>
    <row r="8" spans="1:10">
      <c r="A8" s="665" t="s">
        <v>780</v>
      </c>
      <c r="B8" s="666"/>
      <c r="C8" s="667"/>
      <c r="I8" s="668"/>
      <c r="J8" s="668"/>
    </row>
    <row r="9" spans="1:10">
      <c r="A9" s="665" t="s">
        <v>799</v>
      </c>
      <c r="B9" s="664"/>
      <c r="D9" s="669"/>
      <c r="H9" s="668"/>
      <c r="I9" s="668"/>
      <c r="J9" s="668"/>
    </row>
    <row r="10" spans="1:10">
      <c r="A10" s="665"/>
      <c r="B10" s="664"/>
      <c r="C10" s="667"/>
      <c r="D10" s="669"/>
      <c r="H10" s="662" t="s">
        <v>781</v>
      </c>
      <c r="I10" s="668"/>
      <c r="J10" s="668"/>
    </row>
    <row r="11" spans="1:10">
      <c r="A11" s="665"/>
      <c r="B11" s="664"/>
      <c r="C11" s="1090" t="s">
        <v>283</v>
      </c>
      <c r="D11" s="1090"/>
      <c r="E11" s="1090"/>
      <c r="F11" s="1090" t="s">
        <v>282</v>
      </c>
      <c r="G11" s="1090"/>
      <c r="H11" s="1090"/>
      <c r="I11" s="668"/>
      <c r="J11" s="668"/>
    </row>
    <row r="12" spans="1:10">
      <c r="A12" s="665"/>
      <c r="B12" s="664"/>
      <c r="C12" s="667"/>
      <c r="F12" s="667"/>
      <c r="H12" s="662"/>
      <c r="I12" s="668"/>
      <c r="J12" s="668"/>
    </row>
    <row r="13" spans="1:10">
      <c r="C13" s="682" t="s">
        <v>776</v>
      </c>
      <c r="D13" s="683" t="s">
        <v>778</v>
      </c>
      <c r="E13" s="684" t="s">
        <v>102</v>
      </c>
      <c r="F13" s="682" t="s">
        <v>776</v>
      </c>
      <c r="G13" s="683" t="s">
        <v>778</v>
      </c>
      <c r="H13" s="684" t="s">
        <v>102</v>
      </c>
      <c r="I13" s="664"/>
      <c r="J13" s="664"/>
    </row>
    <row r="14" spans="1:10">
      <c r="B14" s="679" t="s">
        <v>634</v>
      </c>
      <c r="D14" s="671"/>
      <c r="H14" s="664"/>
      <c r="I14" s="664"/>
      <c r="J14" s="664"/>
    </row>
    <row r="15" spans="1:10">
      <c r="B15" s="672" t="s">
        <v>782</v>
      </c>
      <c r="D15" s="671"/>
      <c r="H15" s="664"/>
      <c r="I15" s="664"/>
      <c r="J15" s="664"/>
    </row>
    <row r="16" spans="1:10">
      <c r="B16" s="672" t="s">
        <v>783</v>
      </c>
      <c r="C16" s="664"/>
      <c r="D16" s="664"/>
      <c r="E16" s="664"/>
      <c r="G16" s="664"/>
      <c r="H16" s="664"/>
      <c r="I16" s="664"/>
      <c r="J16" s="664"/>
    </row>
    <row r="17" spans="2:14">
      <c r="B17" s="672" t="s">
        <v>72</v>
      </c>
      <c r="C17" s="664"/>
      <c r="D17" s="664"/>
      <c r="E17" s="664"/>
      <c r="G17" s="664"/>
      <c r="H17" s="664"/>
      <c r="I17" s="664"/>
      <c r="J17" s="664"/>
    </row>
    <row r="18" spans="2:14">
      <c r="B18" s="672" t="s">
        <v>221</v>
      </c>
      <c r="C18" s="664"/>
      <c r="D18" s="664"/>
      <c r="E18" s="664"/>
      <c r="G18" s="664"/>
      <c r="H18" s="664"/>
      <c r="I18" s="664"/>
      <c r="J18" s="664"/>
      <c r="K18" s="670"/>
      <c r="L18" s="670"/>
      <c r="M18" s="664"/>
      <c r="N18" s="664"/>
    </row>
    <row r="19" spans="2:14">
      <c r="C19" s="664"/>
      <c r="D19" s="671"/>
      <c r="G19" s="664"/>
      <c r="H19" s="664"/>
      <c r="I19" s="664"/>
      <c r="J19" s="664"/>
      <c r="K19" s="670"/>
      <c r="L19" s="670"/>
      <c r="M19" s="664"/>
      <c r="N19" s="664"/>
    </row>
    <row r="20" spans="2:14">
      <c r="B20" s="680" t="s">
        <v>98</v>
      </c>
      <c r="C20" s="664"/>
      <c r="D20" s="671"/>
      <c r="G20" s="664"/>
      <c r="H20" s="664"/>
      <c r="I20" s="664"/>
      <c r="J20" s="664"/>
    </row>
    <row r="21" spans="2:14">
      <c r="B21" s="672" t="s">
        <v>782</v>
      </c>
      <c r="C21" s="664"/>
      <c r="D21" s="671"/>
      <c r="G21" s="673"/>
      <c r="H21" s="664"/>
      <c r="I21" s="673"/>
      <c r="J21" s="673"/>
    </row>
    <row r="22" spans="2:14">
      <c r="B22" s="672" t="s">
        <v>291</v>
      </c>
      <c r="C22" s="664"/>
      <c r="D22" s="664"/>
      <c r="E22" s="664"/>
      <c r="G22" s="664"/>
      <c r="H22" s="664"/>
      <c r="I22" s="664"/>
      <c r="J22" s="664"/>
    </row>
    <row r="23" spans="2:14">
      <c r="B23" s="672" t="s">
        <v>72</v>
      </c>
      <c r="C23" s="664"/>
      <c r="D23" s="664"/>
      <c r="E23" s="664"/>
      <c r="G23" s="664"/>
      <c r="H23" s="664"/>
      <c r="I23" s="664"/>
      <c r="J23" s="664"/>
    </row>
    <row r="24" spans="2:14">
      <c r="B24" s="672" t="s">
        <v>221</v>
      </c>
      <c r="C24" s="664"/>
      <c r="D24" s="664"/>
      <c r="E24" s="664"/>
    </row>
    <row r="25" spans="2:14">
      <c r="C25" s="664"/>
    </row>
    <row r="26" spans="2:14">
      <c r="B26" s="681" t="s">
        <v>784</v>
      </c>
      <c r="C26" s="664"/>
    </row>
    <row r="27" spans="2:14">
      <c r="B27" s="672" t="s">
        <v>782</v>
      </c>
      <c r="C27" s="664"/>
    </row>
    <row r="28" spans="2:14">
      <c r="B28" s="672" t="s">
        <v>783</v>
      </c>
      <c r="C28" s="664"/>
    </row>
    <row r="29" spans="2:14">
      <c r="B29" s="672" t="s">
        <v>221</v>
      </c>
      <c r="C29" s="664"/>
    </row>
    <row r="30" spans="2:14">
      <c r="B30" s="637"/>
      <c r="C30" s="664"/>
    </row>
    <row r="31" spans="2:14">
      <c r="B31" s="680" t="s">
        <v>785</v>
      </c>
      <c r="C31" s="664"/>
    </row>
    <row r="32" spans="2:14">
      <c r="B32" s="672" t="s">
        <v>782</v>
      </c>
      <c r="C32" s="664"/>
    </row>
    <row r="33" spans="2:10">
      <c r="B33" s="672" t="s">
        <v>291</v>
      </c>
      <c r="C33" s="664"/>
    </row>
    <row r="34" spans="2:10">
      <c r="B34" s="672" t="s">
        <v>221</v>
      </c>
      <c r="C34" s="664"/>
      <c r="G34" s="664"/>
      <c r="H34" s="664"/>
      <c r="I34" s="664"/>
    </row>
    <row r="35" spans="2:10">
      <c r="B35" s="637"/>
      <c r="C35" s="664"/>
      <c r="G35" s="664"/>
      <c r="H35" s="664"/>
      <c r="I35" s="664"/>
    </row>
    <row r="36" spans="2:10">
      <c r="B36" s="674" t="s">
        <v>786</v>
      </c>
      <c r="C36" s="675"/>
      <c r="G36" s="664"/>
      <c r="H36" s="664"/>
      <c r="I36" s="673"/>
    </row>
    <row r="37" spans="2:10">
      <c r="B37" s="676" t="s">
        <v>782</v>
      </c>
      <c r="C37" s="689"/>
      <c r="D37" s="689"/>
      <c r="E37" s="689"/>
      <c r="F37" s="690"/>
      <c r="G37" s="691"/>
      <c r="H37" s="691"/>
      <c r="I37" s="664"/>
    </row>
    <row r="38" spans="2:10">
      <c r="B38" s="676" t="s">
        <v>221</v>
      </c>
      <c r="C38" s="686"/>
      <c r="D38" s="686"/>
      <c r="E38" s="686"/>
      <c r="F38" s="687"/>
      <c r="G38" s="688"/>
      <c r="H38" s="688"/>
    </row>
    <row r="39" spans="2:10">
      <c r="B39" s="676"/>
      <c r="C39" s="675"/>
      <c r="D39" s="675"/>
      <c r="E39" s="675"/>
      <c r="G39" s="664"/>
      <c r="H39" s="664"/>
    </row>
    <row r="40" spans="2:10">
      <c r="B40" s="482"/>
      <c r="C40" s="675"/>
      <c r="D40" s="675"/>
      <c r="E40" s="675"/>
      <c r="G40" s="664"/>
      <c r="H40" s="664"/>
      <c r="I40" s="677"/>
    </row>
    <row r="41" spans="2:10">
      <c r="C41" s="664"/>
      <c r="D41" s="678"/>
      <c r="G41" s="664"/>
      <c r="H41" s="664"/>
      <c r="I41" s="677"/>
    </row>
    <row r="42" spans="2:10">
      <c r="C42" s="664"/>
      <c r="D42" s="678"/>
      <c r="G42" s="664"/>
      <c r="H42" s="664"/>
      <c r="I42" s="678"/>
    </row>
    <row r="43" spans="2:10">
      <c r="G43" s="664"/>
      <c r="H43" s="664"/>
      <c r="I43" s="678"/>
    </row>
    <row r="44" spans="2:10">
      <c r="D44" s="678"/>
      <c r="G44" s="664"/>
      <c r="H44" s="664"/>
      <c r="I44" s="678"/>
      <c r="J44" s="678"/>
    </row>
    <row r="45" spans="2:10">
      <c r="D45" s="678"/>
      <c r="G45" s="664"/>
      <c r="H45" s="664"/>
      <c r="I45" s="678"/>
      <c r="J45" s="678"/>
    </row>
    <row r="46" spans="2:10">
      <c r="D46" s="678"/>
      <c r="G46" s="664"/>
      <c r="H46" s="664"/>
      <c r="I46" s="678"/>
      <c r="J46" s="678"/>
    </row>
    <row r="47" spans="2:10">
      <c r="D47" s="678"/>
      <c r="G47" s="664"/>
      <c r="H47" s="664"/>
      <c r="I47" s="678"/>
      <c r="J47" s="678"/>
    </row>
    <row r="48" spans="2:10">
      <c r="D48" s="678"/>
      <c r="G48" s="664"/>
      <c r="H48" s="664"/>
      <c r="I48" s="678"/>
      <c r="J48" s="678"/>
    </row>
    <row r="49" spans="4:10">
      <c r="D49" s="678"/>
      <c r="G49" s="664"/>
      <c r="H49" s="664"/>
      <c r="I49" s="678"/>
      <c r="J49" s="678"/>
    </row>
    <row r="50" spans="4:10">
      <c r="D50" s="678"/>
      <c r="G50" s="664"/>
      <c r="H50" s="664"/>
      <c r="I50" s="678"/>
      <c r="J50" s="678"/>
    </row>
    <row r="51" spans="4:10">
      <c r="D51" s="678"/>
      <c r="G51" s="664"/>
      <c r="H51" s="664"/>
      <c r="I51" s="678"/>
      <c r="J51" s="678"/>
    </row>
    <row r="52" spans="4:10">
      <c r="D52" s="678"/>
      <c r="G52" s="664"/>
      <c r="H52" s="664"/>
      <c r="I52" s="678"/>
      <c r="J52" s="678"/>
    </row>
    <row r="53" spans="4:10">
      <c r="D53" s="678"/>
      <c r="G53" s="664"/>
      <c r="H53" s="664"/>
      <c r="I53" s="678"/>
      <c r="J53" s="678"/>
    </row>
    <row r="54" spans="4:10">
      <c r="D54" s="678"/>
      <c r="G54" s="664"/>
      <c r="H54" s="664"/>
      <c r="I54" s="678"/>
      <c r="J54" s="678"/>
    </row>
    <row r="55" spans="4:10">
      <c r="D55" s="678"/>
      <c r="G55" s="664"/>
      <c r="H55" s="664"/>
      <c r="I55" s="678"/>
      <c r="J55" s="678"/>
    </row>
    <row r="56" spans="4:10">
      <c r="D56" s="678"/>
      <c r="F56" s="664"/>
      <c r="I56" s="678"/>
      <c r="J56" s="678"/>
    </row>
    <row r="57" spans="4:10">
      <c r="D57" s="678"/>
      <c r="F57" s="664"/>
      <c r="I57" s="678"/>
      <c r="J57" s="678"/>
    </row>
    <row r="58" spans="4:10">
      <c r="D58" s="678"/>
      <c r="F58" s="664"/>
      <c r="I58" s="678"/>
      <c r="J58" s="678"/>
    </row>
    <row r="59" spans="4:10">
      <c r="D59" s="678"/>
      <c r="F59" s="664"/>
      <c r="I59" s="678"/>
      <c r="J59" s="678"/>
    </row>
    <row r="60" spans="4:10">
      <c r="D60" s="678"/>
      <c r="F60" s="664"/>
      <c r="I60" s="678"/>
      <c r="J60" s="678"/>
    </row>
    <row r="61" spans="4:10">
      <c r="D61" s="678"/>
      <c r="F61" s="664"/>
      <c r="I61" s="678"/>
      <c r="J61" s="678"/>
    </row>
    <row r="62" spans="4:10">
      <c r="D62" s="678"/>
      <c r="F62" s="664"/>
      <c r="I62" s="678"/>
      <c r="J62" s="678"/>
    </row>
    <row r="63" spans="4:10">
      <c r="D63" s="678"/>
      <c r="F63" s="664"/>
      <c r="I63" s="678"/>
      <c r="J63" s="678"/>
    </row>
    <row r="64" spans="4:10">
      <c r="D64" s="678"/>
      <c r="F64" s="664"/>
      <c r="I64" s="678"/>
      <c r="J64" s="678"/>
    </row>
    <row r="65" spans="4:10">
      <c r="D65" s="678"/>
      <c r="F65" s="664"/>
      <c r="I65" s="678"/>
      <c r="J65" s="678"/>
    </row>
    <row r="66" spans="4:10">
      <c r="D66" s="678"/>
      <c r="F66" s="664"/>
      <c r="I66" s="678"/>
      <c r="J66" s="678"/>
    </row>
    <row r="67" spans="4:10">
      <c r="D67" s="678"/>
      <c r="F67" s="664"/>
      <c r="I67" s="678"/>
      <c r="J67" s="678"/>
    </row>
    <row r="68" spans="4:10">
      <c r="D68" s="678"/>
      <c r="E68" s="678"/>
      <c r="F68" s="664"/>
      <c r="G68" s="678"/>
      <c r="H68" s="678"/>
      <c r="I68" s="678"/>
      <c r="J68" s="678"/>
    </row>
    <row r="69" spans="4:10">
      <c r="D69" s="678"/>
      <c r="E69" s="678"/>
      <c r="F69" s="664"/>
      <c r="G69" s="678"/>
      <c r="H69" s="678"/>
      <c r="I69" s="678"/>
      <c r="J69" s="678"/>
    </row>
    <row r="70" spans="4:10">
      <c r="D70" s="678"/>
      <c r="E70" s="678"/>
      <c r="F70" s="664"/>
      <c r="G70" s="678"/>
      <c r="H70" s="678"/>
      <c r="I70" s="678"/>
      <c r="J70" s="678"/>
    </row>
    <row r="71" spans="4:10">
      <c r="D71" s="678"/>
      <c r="E71" s="678"/>
      <c r="F71" s="664"/>
      <c r="G71" s="678"/>
      <c r="H71" s="678"/>
      <c r="I71" s="678"/>
      <c r="J71" s="678"/>
    </row>
    <row r="72" spans="4:10">
      <c r="D72" s="678"/>
      <c r="E72" s="678"/>
      <c r="F72" s="664"/>
      <c r="G72" s="678"/>
      <c r="H72" s="678"/>
      <c r="I72" s="678"/>
      <c r="J72" s="678"/>
    </row>
    <row r="73" spans="4:10">
      <c r="D73" s="678"/>
      <c r="E73" s="678"/>
      <c r="F73" s="664"/>
      <c r="G73" s="678"/>
      <c r="H73" s="678"/>
      <c r="I73" s="678"/>
      <c r="J73" s="678"/>
    </row>
    <row r="74" spans="4:10">
      <c r="D74" s="678"/>
      <c r="E74" s="678"/>
      <c r="F74" s="664"/>
      <c r="G74" s="678"/>
      <c r="H74" s="678"/>
      <c r="I74" s="678"/>
      <c r="J74" s="678"/>
    </row>
    <row r="75" spans="4:10">
      <c r="D75" s="678"/>
      <c r="E75" s="678"/>
      <c r="F75" s="664"/>
      <c r="G75" s="678"/>
      <c r="H75" s="678"/>
      <c r="I75" s="678"/>
      <c r="J75" s="678"/>
    </row>
    <row r="76" spans="4:10">
      <c r="D76" s="678"/>
      <c r="E76" s="678"/>
      <c r="F76" s="664"/>
      <c r="G76" s="678"/>
      <c r="H76" s="678"/>
      <c r="I76" s="678"/>
      <c r="J76" s="678"/>
    </row>
    <row r="77" spans="4:10">
      <c r="D77" s="678"/>
      <c r="E77" s="678"/>
      <c r="F77" s="664"/>
      <c r="G77" s="678"/>
      <c r="H77" s="678"/>
      <c r="I77" s="678"/>
      <c r="J77" s="678"/>
    </row>
    <row r="78" spans="4:10">
      <c r="D78" s="678"/>
      <c r="E78" s="678"/>
      <c r="F78" s="664"/>
      <c r="G78" s="678"/>
      <c r="H78" s="678"/>
      <c r="I78" s="678"/>
      <c r="J78" s="678"/>
    </row>
    <row r="79" spans="4:10">
      <c r="D79" s="678"/>
      <c r="E79" s="678"/>
      <c r="F79" s="664"/>
      <c r="G79" s="678"/>
      <c r="H79" s="678"/>
      <c r="I79" s="678"/>
      <c r="J79" s="678"/>
    </row>
    <row r="80" spans="4:10">
      <c r="D80" s="678"/>
      <c r="E80" s="678"/>
      <c r="F80" s="664"/>
      <c r="G80" s="678"/>
      <c r="H80" s="678"/>
      <c r="I80" s="678"/>
      <c r="J80" s="678"/>
    </row>
    <row r="81" spans="4:10">
      <c r="D81" s="678"/>
      <c r="E81" s="678"/>
      <c r="F81" s="664"/>
      <c r="G81" s="678"/>
      <c r="H81" s="678"/>
      <c r="I81" s="678"/>
      <c r="J81" s="678"/>
    </row>
    <row r="82" spans="4:10">
      <c r="D82" s="678"/>
      <c r="E82" s="678"/>
      <c r="F82" s="664"/>
      <c r="G82" s="678"/>
      <c r="H82" s="678"/>
      <c r="I82" s="678"/>
      <c r="J82" s="678"/>
    </row>
    <row r="83" spans="4:10">
      <c r="D83" s="678"/>
      <c r="E83" s="678"/>
      <c r="F83" s="678"/>
      <c r="G83" s="678"/>
      <c r="H83" s="678"/>
      <c r="I83" s="678"/>
      <c r="J83" s="678"/>
    </row>
    <row r="84" spans="4:10">
      <c r="D84" s="678"/>
      <c r="E84" s="678"/>
      <c r="F84" s="678"/>
      <c r="G84" s="678"/>
      <c r="H84" s="678"/>
      <c r="I84" s="678"/>
      <c r="J84" s="678"/>
    </row>
    <row r="85" spans="4:10">
      <c r="D85" s="678"/>
      <c r="E85" s="678"/>
      <c r="F85" s="678"/>
      <c r="G85" s="678"/>
      <c r="H85" s="678"/>
      <c r="I85" s="678"/>
      <c r="J85" s="678"/>
    </row>
    <row r="86" spans="4:10">
      <c r="D86" s="678"/>
      <c r="E86" s="678"/>
      <c r="F86" s="678"/>
      <c r="G86" s="678"/>
      <c r="H86" s="678"/>
      <c r="I86" s="678"/>
      <c r="J86" s="678"/>
    </row>
    <row r="87" spans="4:10">
      <c r="D87" s="678"/>
      <c r="E87" s="678"/>
      <c r="F87" s="678"/>
      <c r="G87" s="678"/>
      <c r="H87" s="678"/>
      <c r="I87" s="678"/>
      <c r="J87" s="678"/>
    </row>
    <row r="88" spans="4:10">
      <c r="D88" s="678"/>
      <c r="E88" s="678"/>
      <c r="F88" s="678"/>
      <c r="G88" s="678"/>
      <c r="H88" s="678"/>
      <c r="I88" s="678"/>
      <c r="J88" s="678"/>
    </row>
    <row r="89" spans="4:10">
      <c r="D89" s="678"/>
      <c r="E89" s="678"/>
      <c r="F89" s="678"/>
      <c r="G89" s="678"/>
      <c r="H89" s="678"/>
      <c r="I89" s="678"/>
      <c r="J89" s="678"/>
    </row>
    <row r="90" spans="4:10">
      <c r="D90" s="678"/>
      <c r="E90" s="678"/>
      <c r="F90" s="678"/>
      <c r="G90" s="678"/>
      <c r="H90" s="678"/>
      <c r="I90" s="678"/>
      <c r="J90" s="678"/>
    </row>
    <row r="91" spans="4:10">
      <c r="D91" s="678"/>
      <c r="E91" s="678"/>
      <c r="F91" s="678"/>
      <c r="G91" s="678"/>
      <c r="H91" s="678"/>
      <c r="I91" s="678"/>
      <c r="J91" s="678"/>
    </row>
    <row r="92" spans="4:10">
      <c r="D92" s="678"/>
      <c r="E92" s="678"/>
      <c r="F92" s="678"/>
      <c r="G92" s="678"/>
      <c r="H92" s="678"/>
      <c r="I92" s="678"/>
      <c r="J92" s="678"/>
    </row>
    <row r="93" spans="4:10">
      <c r="D93" s="678"/>
      <c r="E93" s="678"/>
      <c r="F93" s="678"/>
      <c r="G93" s="678"/>
      <c r="H93" s="678"/>
      <c r="I93" s="678"/>
      <c r="J93" s="678"/>
    </row>
    <row r="94" spans="4:10">
      <c r="D94" s="678"/>
      <c r="E94" s="678"/>
      <c r="F94" s="678"/>
      <c r="G94" s="678"/>
      <c r="H94" s="678"/>
      <c r="I94" s="678"/>
      <c r="J94" s="678"/>
    </row>
    <row r="95" spans="4:10">
      <c r="D95" s="678"/>
      <c r="E95" s="678"/>
      <c r="F95" s="678"/>
      <c r="G95" s="678"/>
      <c r="H95" s="678"/>
      <c r="I95" s="678"/>
      <c r="J95" s="678"/>
    </row>
    <row r="96" spans="4:10">
      <c r="D96" s="678"/>
      <c r="E96" s="678"/>
      <c r="F96" s="678"/>
      <c r="G96" s="678"/>
      <c r="H96" s="678"/>
      <c r="I96" s="678"/>
      <c r="J96" s="678"/>
    </row>
    <row r="97" spans="4:10">
      <c r="D97" s="678"/>
      <c r="E97" s="678"/>
      <c r="F97" s="678"/>
      <c r="G97" s="678"/>
      <c r="H97" s="678"/>
      <c r="I97" s="678"/>
      <c r="J97" s="678"/>
    </row>
    <row r="98" spans="4:10">
      <c r="D98" s="678"/>
      <c r="E98" s="678"/>
      <c r="F98" s="678"/>
      <c r="G98" s="678"/>
      <c r="H98" s="678"/>
      <c r="I98" s="678"/>
      <c r="J98" s="678"/>
    </row>
    <row r="99" spans="4:10">
      <c r="D99" s="678"/>
      <c r="E99" s="678"/>
      <c r="F99" s="678"/>
      <c r="G99" s="678"/>
      <c r="H99" s="678"/>
      <c r="I99" s="678"/>
      <c r="J99" s="678"/>
    </row>
    <row r="100" spans="4:10">
      <c r="D100" s="678"/>
      <c r="E100" s="678"/>
      <c r="F100" s="678"/>
      <c r="G100" s="678"/>
      <c r="H100" s="678"/>
      <c r="I100" s="678"/>
      <c r="J100" s="678"/>
    </row>
    <row r="101" spans="4:10">
      <c r="D101" s="678"/>
      <c r="E101" s="678"/>
      <c r="F101" s="678"/>
      <c r="G101" s="678"/>
      <c r="H101" s="678"/>
      <c r="I101" s="678"/>
      <c r="J101" s="678"/>
    </row>
    <row r="102" spans="4:10">
      <c r="D102" s="678"/>
      <c r="E102" s="678"/>
      <c r="F102" s="678"/>
      <c r="G102" s="678"/>
      <c r="H102" s="678"/>
      <c r="I102" s="678"/>
      <c r="J102" s="678"/>
    </row>
    <row r="103" spans="4:10">
      <c r="D103" s="678"/>
      <c r="E103" s="678"/>
      <c r="F103" s="678"/>
      <c r="G103" s="678"/>
      <c r="H103" s="678"/>
      <c r="I103" s="678"/>
      <c r="J103" s="678"/>
    </row>
    <row r="104" spans="4:10">
      <c r="D104" s="678"/>
      <c r="E104" s="678"/>
      <c r="F104" s="678"/>
      <c r="G104" s="678"/>
      <c r="H104" s="678"/>
      <c r="I104" s="678"/>
      <c r="J104" s="678"/>
    </row>
    <row r="105" spans="4:10">
      <c r="D105" s="678"/>
      <c r="E105" s="678"/>
      <c r="F105" s="678"/>
      <c r="G105" s="678"/>
      <c r="H105" s="678"/>
      <c r="I105" s="678"/>
      <c r="J105" s="678"/>
    </row>
    <row r="106" spans="4:10">
      <c r="D106" s="678"/>
      <c r="E106" s="678"/>
      <c r="F106" s="678"/>
      <c r="G106" s="678"/>
      <c r="H106" s="678"/>
      <c r="I106" s="678"/>
      <c r="J106" s="678"/>
    </row>
    <row r="107" spans="4:10">
      <c r="D107" s="678"/>
      <c r="E107" s="678"/>
      <c r="F107" s="678"/>
      <c r="G107" s="678"/>
      <c r="H107" s="678"/>
      <c r="I107" s="678"/>
      <c r="J107" s="678"/>
    </row>
    <row r="108" spans="4:10">
      <c r="D108" s="678"/>
      <c r="E108" s="678"/>
      <c r="F108" s="678"/>
      <c r="G108" s="678"/>
      <c r="H108" s="678"/>
      <c r="I108" s="678"/>
      <c r="J108" s="678"/>
    </row>
    <row r="109" spans="4:10">
      <c r="D109" s="678"/>
      <c r="E109" s="678"/>
      <c r="F109" s="678"/>
      <c r="G109" s="678"/>
      <c r="H109" s="678"/>
      <c r="I109" s="678"/>
      <c r="J109" s="678"/>
    </row>
  </sheetData>
  <mergeCells count="3">
    <mergeCell ref="B2:J2"/>
    <mergeCell ref="C11:E11"/>
    <mergeCell ref="F11:H11"/>
  </mergeCells>
  <hyperlinks>
    <hyperlink ref="A1" location="Índice!A1" display="Índice!A1" xr:uid="{00000000-0004-0000-2000-000000000000}"/>
  </hyperlinks>
  <pageMargins left="0.70866141732283472" right="0.70866141732283472" top="0.74803149606299213" bottom="0.74803149606299213" header="0.31496062992125984" footer="0.31496062992125984"/>
  <pageSetup paperSize="9" scale="50" orientation="portrait" r:id="rId1"/>
  <headerFooter>
    <oddFooter>&amp;L&amp;D&amp;R&amp;F \ &amp;A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E30"/>
  <sheetViews>
    <sheetView showGridLines="0" zoomScale="70" zoomScaleNormal="70" workbookViewId="0"/>
  </sheetViews>
  <sheetFormatPr defaultColWidth="9.109375" defaultRowHeight="13.8"/>
  <cols>
    <col min="1" max="1" width="13.33203125" style="292" customWidth="1"/>
    <col min="2" max="2" width="37.6640625" style="292" customWidth="1"/>
    <col min="3" max="7" width="15.6640625" style="292" customWidth="1"/>
    <col min="8" max="20" width="9.109375" style="292"/>
    <col min="21" max="21" width="64.109375" style="292" bestFit="1" customWidth="1"/>
    <col min="22" max="16384" width="9.109375" style="292"/>
  </cols>
  <sheetData>
    <row r="1" spans="1:31" s="32" customFormat="1">
      <c r="A1" s="8">
        <f>'N2-29-REN - Obras Concl GGS'!A1+4</f>
        <v>33</v>
      </c>
      <c r="Q1" s="33"/>
      <c r="R1" s="33"/>
      <c r="S1" s="33"/>
      <c r="T1" s="33"/>
      <c r="U1" s="33"/>
      <c r="V1" s="33"/>
      <c r="W1" s="33"/>
      <c r="X1" s="33"/>
      <c r="Y1" s="33"/>
      <c r="Z1" s="33"/>
      <c r="AA1" s="33"/>
      <c r="AB1" s="33"/>
      <c r="AC1" s="33"/>
      <c r="AD1" s="33"/>
      <c r="AE1" s="33"/>
    </row>
    <row r="2" spans="1:31" s="32" customFormat="1" ht="15.6">
      <c r="B2" s="407" t="s">
        <v>904</v>
      </c>
      <c r="C2" s="407"/>
      <c r="D2" s="407"/>
      <c r="E2" s="407"/>
      <c r="F2" s="407"/>
      <c r="G2" s="407"/>
      <c r="Q2" s="33"/>
      <c r="R2" s="33"/>
      <c r="S2" s="33"/>
      <c r="T2" s="33"/>
      <c r="U2" s="33"/>
      <c r="V2" s="33"/>
      <c r="W2" s="33"/>
      <c r="X2" s="33"/>
      <c r="Y2" s="33"/>
      <c r="Z2" s="33"/>
      <c r="AA2" s="33"/>
      <c r="AB2" s="33"/>
      <c r="AC2" s="33"/>
      <c r="AD2" s="33"/>
      <c r="AE2" s="33"/>
    </row>
    <row r="3" spans="1:31" ht="21">
      <c r="B3" s="766"/>
    </row>
    <row r="4" spans="1:31" ht="21">
      <c r="B4" s="767"/>
      <c r="C4" s="1092" t="s">
        <v>876</v>
      </c>
      <c r="D4" s="1092"/>
      <c r="E4" s="1092"/>
      <c r="F4" s="1092"/>
      <c r="G4" s="768" t="s">
        <v>487</v>
      </c>
      <c r="U4" s="769"/>
    </row>
    <row r="5" spans="1:31" ht="13.95" customHeight="1">
      <c r="B5" s="1093" t="s">
        <v>275</v>
      </c>
      <c r="C5" s="1091" t="s">
        <v>877</v>
      </c>
      <c r="D5" s="1091" t="s">
        <v>878</v>
      </c>
      <c r="E5" s="1091" t="s">
        <v>879</v>
      </c>
      <c r="F5" s="1091" t="s">
        <v>880</v>
      </c>
      <c r="G5" s="1091" t="s">
        <v>102</v>
      </c>
    </row>
    <row r="6" spans="1:31" ht="13.95" customHeight="1">
      <c r="B6" s="1093"/>
      <c r="C6" s="1091"/>
      <c r="D6" s="1091"/>
      <c r="E6" s="1091"/>
      <c r="F6" s="1091"/>
      <c r="G6" s="1091"/>
    </row>
    <row r="7" spans="1:31" ht="18">
      <c r="B7" s="770" t="s">
        <v>198</v>
      </c>
      <c r="C7" s="771">
        <f>SUM(C11:C15)</f>
        <v>0</v>
      </c>
      <c r="D7" s="771">
        <f t="shared" ref="D7:G7" si="0">SUM(D11:D15)</f>
        <v>0</v>
      </c>
      <c r="E7" s="771">
        <f t="shared" si="0"/>
        <v>0</v>
      </c>
      <c r="F7" s="771">
        <f t="shared" si="0"/>
        <v>0</v>
      </c>
      <c r="G7" s="771">
        <f t="shared" si="0"/>
        <v>0</v>
      </c>
    </row>
    <row r="8" spans="1:31" ht="18">
      <c r="B8" s="770" t="s">
        <v>199</v>
      </c>
      <c r="C8" s="771">
        <f>SUM(C17:C21)</f>
        <v>0</v>
      </c>
      <c r="D8" s="771">
        <f t="shared" ref="D8:G8" si="1">SUM(D17:D21)</f>
        <v>0</v>
      </c>
      <c r="E8" s="771">
        <f t="shared" si="1"/>
        <v>0</v>
      </c>
      <c r="F8" s="771">
        <f t="shared" si="1"/>
        <v>0</v>
      </c>
      <c r="G8" s="771">
        <f t="shared" si="1"/>
        <v>0</v>
      </c>
    </row>
    <row r="9" spans="1:31" ht="18">
      <c r="B9" s="772" t="s">
        <v>229</v>
      </c>
      <c r="C9" s="771">
        <f>+C7+C8</f>
        <v>0</v>
      </c>
      <c r="D9" s="771">
        <f t="shared" ref="D9:G9" si="2">+D7+D8</f>
        <v>0</v>
      </c>
      <c r="E9" s="771">
        <f t="shared" si="2"/>
        <v>0</v>
      </c>
      <c r="F9" s="771">
        <f t="shared" si="2"/>
        <v>0</v>
      </c>
      <c r="G9" s="771">
        <f t="shared" si="2"/>
        <v>0</v>
      </c>
    </row>
    <row r="10" spans="1:31" ht="18">
      <c r="B10" s="773" t="s">
        <v>881</v>
      </c>
      <c r="C10" s="774"/>
      <c r="D10" s="774"/>
      <c r="E10" s="774"/>
      <c r="F10" s="774"/>
      <c r="G10" s="774"/>
    </row>
    <row r="11" spans="1:31" ht="18">
      <c r="B11" s="773" t="s">
        <v>882</v>
      </c>
      <c r="C11" s="774"/>
      <c r="D11" s="774"/>
      <c r="E11" s="774"/>
      <c r="F11" s="774"/>
      <c r="G11" s="774">
        <f>+C11+D11+E11+F11</f>
        <v>0</v>
      </c>
    </row>
    <row r="12" spans="1:31" ht="18">
      <c r="B12" s="773" t="s">
        <v>883</v>
      </c>
      <c r="C12" s="774"/>
      <c r="D12" s="774"/>
      <c r="E12" s="774"/>
      <c r="F12" s="774"/>
      <c r="G12" s="774">
        <f t="shared" ref="G12:G15" si="3">+C12+D12+E12+F12</f>
        <v>0</v>
      </c>
    </row>
    <row r="13" spans="1:31" ht="18">
      <c r="B13" s="773" t="s">
        <v>806</v>
      </c>
      <c r="C13" s="774"/>
      <c r="D13" s="774"/>
      <c r="E13" s="774"/>
      <c r="F13" s="774"/>
      <c r="G13" s="774">
        <f t="shared" si="3"/>
        <v>0</v>
      </c>
    </row>
    <row r="14" spans="1:31" ht="18">
      <c r="B14" s="773" t="s">
        <v>806</v>
      </c>
      <c r="C14" s="774"/>
      <c r="D14" s="774"/>
      <c r="E14" s="774"/>
      <c r="F14" s="774"/>
      <c r="G14" s="774">
        <f t="shared" si="3"/>
        <v>0</v>
      </c>
    </row>
    <row r="15" spans="1:31" ht="18">
      <c r="B15" s="773" t="s">
        <v>806</v>
      </c>
      <c r="C15" s="774"/>
      <c r="D15" s="774"/>
      <c r="E15" s="774"/>
      <c r="F15" s="774"/>
      <c r="G15" s="774">
        <f t="shared" si="3"/>
        <v>0</v>
      </c>
    </row>
    <row r="16" spans="1:31" ht="18">
      <c r="B16" s="773" t="s">
        <v>884</v>
      </c>
      <c r="C16" s="774"/>
      <c r="D16" s="774"/>
      <c r="E16" s="774"/>
      <c r="F16" s="774"/>
      <c r="G16" s="774"/>
    </row>
    <row r="17" spans="2:7" ht="18">
      <c r="B17" s="773" t="s">
        <v>882</v>
      </c>
      <c r="C17" s="774"/>
      <c r="D17" s="774"/>
      <c r="E17" s="774"/>
      <c r="F17" s="774"/>
      <c r="G17" s="774">
        <f>+C17+D17+E17+F17</f>
        <v>0</v>
      </c>
    </row>
    <row r="18" spans="2:7" ht="18">
      <c r="B18" s="773" t="s">
        <v>883</v>
      </c>
      <c r="C18" s="774"/>
      <c r="D18" s="774"/>
      <c r="E18" s="774"/>
      <c r="F18" s="774"/>
      <c r="G18" s="774">
        <f t="shared" ref="G18:G21" si="4">+C18+D18+E18+F18</f>
        <v>0</v>
      </c>
    </row>
    <row r="19" spans="2:7" ht="18">
      <c r="B19" s="773" t="s">
        <v>806</v>
      </c>
      <c r="C19" s="774"/>
      <c r="D19" s="774"/>
      <c r="E19" s="774"/>
      <c r="F19" s="774"/>
      <c r="G19" s="774">
        <f t="shared" si="4"/>
        <v>0</v>
      </c>
    </row>
    <row r="20" spans="2:7" ht="18">
      <c r="B20" s="773" t="s">
        <v>806</v>
      </c>
      <c r="C20" s="774"/>
      <c r="D20" s="774"/>
      <c r="E20" s="774"/>
      <c r="F20" s="774"/>
      <c r="G20" s="774">
        <f t="shared" si="4"/>
        <v>0</v>
      </c>
    </row>
    <row r="21" spans="2:7" ht="18">
      <c r="B21" s="773" t="s">
        <v>806</v>
      </c>
      <c r="C21" s="774"/>
      <c r="D21" s="774"/>
      <c r="E21" s="774"/>
      <c r="F21" s="774"/>
      <c r="G21" s="774">
        <f t="shared" si="4"/>
        <v>0</v>
      </c>
    </row>
    <row r="22" spans="2:7" ht="14.4">
      <c r="B22" s="292" t="s">
        <v>885</v>
      </c>
      <c r="C22" s="775"/>
      <c r="D22" s="775"/>
      <c r="E22" s="775"/>
      <c r="F22" s="775"/>
      <c r="G22" s="775"/>
    </row>
    <row r="23" spans="2:7">
      <c r="B23" s="776" t="s">
        <v>886</v>
      </c>
      <c r="C23" s="777"/>
      <c r="D23" s="777"/>
      <c r="E23" s="777"/>
      <c r="F23" s="777"/>
      <c r="G23" s="777"/>
    </row>
    <row r="24" spans="2:7">
      <c r="B24" s="778"/>
      <c r="C24" s="779"/>
      <c r="D24" s="779"/>
      <c r="E24" s="779"/>
      <c r="F24" s="779"/>
      <c r="G24" s="779"/>
    </row>
    <row r="25" spans="2:7">
      <c r="B25" s="778"/>
      <c r="C25" s="779"/>
      <c r="D25" s="779"/>
      <c r="E25" s="779"/>
      <c r="F25" s="779"/>
      <c r="G25" s="779"/>
    </row>
    <row r="26" spans="2:7">
      <c r="B26" s="778"/>
      <c r="C26" s="779"/>
      <c r="D26" s="779"/>
      <c r="E26" s="779"/>
      <c r="F26" s="779"/>
      <c r="G26" s="779"/>
    </row>
    <row r="27" spans="2:7">
      <c r="B27" s="778"/>
      <c r="C27" s="779"/>
      <c r="D27" s="779"/>
      <c r="E27" s="779"/>
      <c r="F27" s="779"/>
      <c r="G27" s="779"/>
    </row>
    <row r="28" spans="2:7">
      <c r="B28" s="778"/>
      <c r="C28" s="779"/>
      <c r="D28" s="779"/>
      <c r="E28" s="779"/>
      <c r="F28" s="779"/>
      <c r="G28" s="779"/>
    </row>
    <row r="29" spans="2:7">
      <c r="B29" s="778"/>
      <c r="C29" s="779"/>
      <c r="D29" s="779"/>
      <c r="E29" s="779"/>
      <c r="F29" s="779"/>
      <c r="G29" s="779"/>
    </row>
    <row r="30" spans="2:7">
      <c r="B30" s="780"/>
      <c r="C30" s="779"/>
      <c r="D30" s="779"/>
      <c r="E30" s="779"/>
      <c r="F30" s="779"/>
      <c r="G30" s="779"/>
    </row>
  </sheetData>
  <mergeCells count="7">
    <mergeCell ref="G5:G6"/>
    <mergeCell ref="C4:F4"/>
    <mergeCell ref="B5:B6"/>
    <mergeCell ref="C5:C6"/>
    <mergeCell ref="D5:D6"/>
    <mergeCell ref="E5:E6"/>
    <mergeCell ref="F5:F6"/>
  </mergeCells>
  <hyperlinks>
    <hyperlink ref="A1" location="Índice!A1" display="Índice!A1" xr:uid="{00000000-0004-0000-2100-000000000000}"/>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N34"/>
  <sheetViews>
    <sheetView showGridLines="0" zoomScale="55" zoomScaleNormal="55" workbookViewId="0">
      <selection activeCell="D3" sqref="D3"/>
    </sheetView>
  </sheetViews>
  <sheetFormatPr defaultColWidth="8.6640625" defaultRowHeight="13.8"/>
  <cols>
    <col min="1" max="2" width="8.6640625" style="781"/>
    <col min="3" max="3" width="11.5546875" style="781" bestFit="1" customWidth="1"/>
    <col min="4" max="4" width="66" style="781" bestFit="1" customWidth="1"/>
    <col min="5" max="5" width="21" style="781" bestFit="1" customWidth="1"/>
    <col min="6" max="9" width="16.6640625" style="781" customWidth="1"/>
    <col min="10" max="14" width="25.44140625" style="781" customWidth="1"/>
    <col min="15" max="16384" width="8.6640625" style="781"/>
  </cols>
  <sheetData>
    <row r="1" spans="1:14">
      <c r="A1" s="8">
        <f>'N2-29-REN - Obras Concl GGS'!A1+5</f>
        <v>34</v>
      </c>
    </row>
    <row r="2" spans="1:14">
      <c r="B2" s="893" t="s">
        <v>905</v>
      </c>
      <c r="C2" s="893"/>
      <c r="D2" s="894"/>
      <c r="E2" s="894"/>
      <c r="F2" s="894"/>
      <c r="G2" s="894"/>
      <c r="H2" s="894"/>
      <c r="I2" s="894"/>
      <c r="J2" s="894"/>
      <c r="K2" s="894"/>
      <c r="L2" s="894"/>
      <c r="M2" s="894"/>
      <c r="N2" s="894"/>
    </row>
    <row r="3" spans="1:14">
      <c r="B3" s="781" t="s">
        <v>887</v>
      </c>
      <c r="C3" s="782"/>
    </row>
    <row r="4" spans="1:14">
      <c r="B4" s="782"/>
      <c r="C4" s="782"/>
    </row>
    <row r="5" spans="1:14">
      <c r="E5" s="783"/>
      <c r="F5" s="784" t="s">
        <v>981</v>
      </c>
      <c r="G5" s="785"/>
      <c r="H5" s="785"/>
      <c r="I5" s="786"/>
      <c r="J5" s="784" t="s">
        <v>888</v>
      </c>
      <c r="K5" s="785"/>
      <c r="L5" s="895"/>
      <c r="M5" s="785"/>
      <c r="N5" s="786"/>
    </row>
    <row r="6" spans="1:14">
      <c r="B6" s="787" t="s">
        <v>889</v>
      </c>
      <c r="C6" s="787" t="s">
        <v>890</v>
      </c>
      <c r="D6" s="787" t="s">
        <v>891</v>
      </c>
      <c r="E6" s="787" t="s">
        <v>229</v>
      </c>
      <c r="F6" s="787" t="s">
        <v>909</v>
      </c>
      <c r="G6" s="787" t="s">
        <v>892</v>
      </c>
      <c r="H6" s="787" t="s">
        <v>199</v>
      </c>
      <c r="I6" s="787" t="s">
        <v>198</v>
      </c>
      <c r="J6" s="787" t="s">
        <v>982</v>
      </c>
      <c r="K6" s="787" t="s">
        <v>983</v>
      </c>
      <c r="L6" s="787" t="s">
        <v>910</v>
      </c>
      <c r="M6" s="787" t="s">
        <v>893</v>
      </c>
      <c r="N6" s="787" t="s">
        <v>894</v>
      </c>
    </row>
    <row r="7" spans="1:14">
      <c r="B7" s="788" t="s">
        <v>487</v>
      </c>
      <c r="C7" s="788" t="s">
        <v>877</v>
      </c>
      <c r="D7" s="789" t="s">
        <v>895</v>
      </c>
      <c r="E7" s="789">
        <v>0</v>
      </c>
      <c r="F7" s="791">
        <v>0</v>
      </c>
      <c r="G7" s="791">
        <v>0</v>
      </c>
      <c r="H7" s="791">
        <v>0</v>
      </c>
      <c r="I7" s="792">
        <v>0</v>
      </c>
      <c r="J7" s="790">
        <v>0</v>
      </c>
      <c r="K7" s="791">
        <v>0</v>
      </c>
      <c r="L7" s="791">
        <v>0</v>
      </c>
      <c r="M7" s="791">
        <v>0</v>
      </c>
      <c r="N7" s="792">
        <v>0</v>
      </c>
    </row>
    <row r="8" spans="1:14">
      <c r="B8" s="793"/>
      <c r="C8" s="793"/>
      <c r="D8" s="793" t="s">
        <v>896</v>
      </c>
      <c r="E8" s="793">
        <v>0</v>
      </c>
      <c r="F8" s="781">
        <v>0</v>
      </c>
      <c r="G8" s="781">
        <v>0</v>
      </c>
      <c r="H8" s="781">
        <v>0</v>
      </c>
      <c r="I8" s="795">
        <v>0</v>
      </c>
      <c r="J8" s="794">
        <v>0</v>
      </c>
      <c r="K8" s="781">
        <v>0</v>
      </c>
      <c r="L8" s="781">
        <v>0</v>
      </c>
      <c r="M8" s="781">
        <v>0</v>
      </c>
      <c r="N8" s="795">
        <v>0</v>
      </c>
    </row>
    <row r="9" spans="1:14">
      <c r="B9" s="793"/>
      <c r="C9" s="793"/>
      <c r="D9" s="793" t="s">
        <v>897</v>
      </c>
      <c r="E9" s="793">
        <v>0</v>
      </c>
      <c r="F9" s="781">
        <v>0</v>
      </c>
      <c r="G9" s="781">
        <v>0</v>
      </c>
      <c r="H9" s="781">
        <v>0</v>
      </c>
      <c r="I9" s="795">
        <v>0</v>
      </c>
      <c r="J9" s="794">
        <v>0</v>
      </c>
      <c r="K9" s="781">
        <v>0</v>
      </c>
      <c r="L9" s="781">
        <v>0</v>
      </c>
      <c r="M9" s="781">
        <v>0</v>
      </c>
      <c r="N9" s="795">
        <v>0</v>
      </c>
    </row>
    <row r="10" spans="1:14">
      <c r="B10" s="793"/>
      <c r="C10" s="793"/>
      <c r="D10" s="793" t="s">
        <v>898</v>
      </c>
      <c r="E10" s="793">
        <v>0</v>
      </c>
      <c r="F10" s="781">
        <v>0</v>
      </c>
      <c r="G10" s="781">
        <v>0</v>
      </c>
      <c r="H10" s="781">
        <v>0</v>
      </c>
      <c r="I10" s="795">
        <v>0</v>
      </c>
      <c r="J10" s="794">
        <v>0</v>
      </c>
      <c r="K10" s="781">
        <v>0</v>
      </c>
      <c r="L10" s="781">
        <v>0</v>
      </c>
      <c r="M10" s="781">
        <v>0</v>
      </c>
      <c r="N10" s="795">
        <v>0</v>
      </c>
    </row>
    <row r="11" spans="1:14">
      <c r="B11" s="793"/>
      <c r="C11" s="796"/>
      <c r="D11" s="796" t="s">
        <v>899</v>
      </c>
      <c r="E11" s="796">
        <v>0</v>
      </c>
      <c r="F11" s="798">
        <v>0</v>
      </c>
      <c r="G11" s="798">
        <v>0</v>
      </c>
      <c r="H11" s="798">
        <v>0</v>
      </c>
      <c r="I11" s="799">
        <v>0</v>
      </c>
      <c r="J11" s="797">
        <v>0</v>
      </c>
      <c r="K11" s="798">
        <v>0</v>
      </c>
      <c r="L11" s="798">
        <v>0</v>
      </c>
      <c r="M11" s="798">
        <v>0</v>
      </c>
      <c r="N11" s="799">
        <v>0</v>
      </c>
    </row>
    <row r="12" spans="1:14">
      <c r="B12" s="793"/>
      <c r="C12" s="788" t="s">
        <v>878</v>
      </c>
      <c r="D12" s="789" t="s">
        <v>895</v>
      </c>
      <c r="E12" s="789">
        <v>0</v>
      </c>
      <c r="F12" s="791">
        <v>0</v>
      </c>
      <c r="G12" s="791">
        <v>0</v>
      </c>
      <c r="H12" s="791">
        <v>0</v>
      </c>
      <c r="I12" s="792">
        <v>0</v>
      </c>
      <c r="J12" s="790">
        <v>0</v>
      </c>
      <c r="K12" s="791">
        <v>0</v>
      </c>
      <c r="L12" s="791">
        <v>0</v>
      </c>
      <c r="M12" s="791">
        <v>0</v>
      </c>
      <c r="N12" s="792">
        <v>0</v>
      </c>
    </row>
    <row r="13" spans="1:14">
      <c r="B13" s="793"/>
      <c r="C13" s="793"/>
      <c r="D13" s="793" t="s">
        <v>896</v>
      </c>
      <c r="E13" s="793">
        <v>0</v>
      </c>
      <c r="F13" s="781">
        <v>0</v>
      </c>
      <c r="G13" s="781">
        <v>0</v>
      </c>
      <c r="H13" s="781">
        <v>0</v>
      </c>
      <c r="I13" s="795">
        <v>0</v>
      </c>
      <c r="J13" s="794">
        <v>0</v>
      </c>
      <c r="K13" s="781">
        <v>0</v>
      </c>
      <c r="L13" s="781">
        <v>0</v>
      </c>
      <c r="M13" s="781">
        <v>0</v>
      </c>
      <c r="N13" s="795">
        <v>0</v>
      </c>
    </row>
    <row r="14" spans="1:14">
      <c r="B14" s="793"/>
      <c r="C14" s="793"/>
      <c r="D14" s="793" t="s">
        <v>897</v>
      </c>
      <c r="E14" s="793">
        <v>0</v>
      </c>
      <c r="F14" s="781">
        <v>0</v>
      </c>
      <c r="G14" s="781">
        <v>0</v>
      </c>
      <c r="H14" s="781">
        <v>0</v>
      </c>
      <c r="I14" s="795">
        <v>0</v>
      </c>
      <c r="J14" s="794">
        <v>0</v>
      </c>
      <c r="K14" s="781">
        <v>0</v>
      </c>
      <c r="L14" s="781">
        <v>0</v>
      </c>
      <c r="M14" s="781">
        <v>0</v>
      </c>
      <c r="N14" s="795">
        <v>0</v>
      </c>
    </row>
    <row r="15" spans="1:14">
      <c r="B15" s="793"/>
      <c r="C15" s="793"/>
      <c r="D15" s="793" t="s">
        <v>898</v>
      </c>
      <c r="E15" s="793">
        <v>0</v>
      </c>
      <c r="F15" s="781">
        <v>0</v>
      </c>
      <c r="G15" s="781">
        <v>0</v>
      </c>
      <c r="H15" s="781">
        <v>0</v>
      </c>
      <c r="I15" s="795">
        <v>0</v>
      </c>
      <c r="J15" s="794">
        <v>0</v>
      </c>
      <c r="K15" s="781">
        <v>0</v>
      </c>
      <c r="L15" s="781">
        <v>0</v>
      </c>
      <c r="M15" s="781">
        <v>0</v>
      </c>
      <c r="N15" s="795">
        <v>0</v>
      </c>
    </row>
    <row r="16" spans="1:14">
      <c r="B16" s="793"/>
      <c r="C16" s="796"/>
      <c r="D16" s="796" t="s">
        <v>899</v>
      </c>
      <c r="E16" s="796">
        <v>0</v>
      </c>
      <c r="F16" s="798">
        <v>0</v>
      </c>
      <c r="G16" s="798">
        <v>0</v>
      </c>
      <c r="H16" s="798">
        <v>0</v>
      </c>
      <c r="I16" s="799">
        <v>0</v>
      </c>
      <c r="J16" s="797">
        <v>0</v>
      </c>
      <c r="K16" s="798">
        <v>0</v>
      </c>
      <c r="L16" s="798">
        <v>0</v>
      </c>
      <c r="M16" s="798">
        <v>0</v>
      </c>
      <c r="N16" s="799">
        <v>0</v>
      </c>
    </row>
    <row r="17" spans="2:14">
      <c r="B17" s="793"/>
      <c r="C17" s="788" t="s">
        <v>879</v>
      </c>
      <c r="D17" s="789" t="s">
        <v>895</v>
      </c>
      <c r="E17" s="789">
        <v>0</v>
      </c>
      <c r="F17" s="791">
        <v>0</v>
      </c>
      <c r="G17" s="791">
        <v>0</v>
      </c>
      <c r="H17" s="791">
        <v>0</v>
      </c>
      <c r="I17" s="792">
        <v>0</v>
      </c>
      <c r="J17" s="790">
        <v>0</v>
      </c>
      <c r="K17" s="791">
        <v>0</v>
      </c>
      <c r="L17" s="791">
        <v>0</v>
      </c>
      <c r="M17" s="791">
        <v>0</v>
      </c>
      <c r="N17" s="792">
        <v>0</v>
      </c>
    </row>
    <row r="18" spans="2:14">
      <c r="B18" s="793"/>
      <c r="C18" s="793"/>
      <c r="D18" s="793" t="s">
        <v>896</v>
      </c>
      <c r="E18" s="793">
        <v>0</v>
      </c>
      <c r="F18" s="781">
        <v>0</v>
      </c>
      <c r="G18" s="781">
        <v>0</v>
      </c>
      <c r="H18" s="781">
        <v>0</v>
      </c>
      <c r="I18" s="795">
        <v>0</v>
      </c>
      <c r="J18" s="794">
        <v>0</v>
      </c>
      <c r="K18" s="781">
        <v>0</v>
      </c>
      <c r="L18" s="781">
        <v>0</v>
      </c>
      <c r="M18" s="781">
        <v>0</v>
      </c>
      <c r="N18" s="795">
        <v>0</v>
      </c>
    </row>
    <row r="19" spans="2:14">
      <c r="B19" s="793"/>
      <c r="C19" s="793"/>
      <c r="D19" s="793" t="s">
        <v>897</v>
      </c>
      <c r="E19" s="793">
        <v>0</v>
      </c>
      <c r="F19" s="781">
        <v>0</v>
      </c>
      <c r="G19" s="781">
        <v>0</v>
      </c>
      <c r="H19" s="781">
        <v>0</v>
      </c>
      <c r="I19" s="795">
        <v>0</v>
      </c>
      <c r="J19" s="794">
        <v>0</v>
      </c>
      <c r="K19" s="781">
        <v>0</v>
      </c>
      <c r="L19" s="781">
        <v>0</v>
      </c>
      <c r="M19" s="781">
        <v>0</v>
      </c>
      <c r="N19" s="795">
        <v>0</v>
      </c>
    </row>
    <row r="20" spans="2:14">
      <c r="B20" s="793"/>
      <c r="C20" s="793"/>
      <c r="D20" s="793" t="s">
        <v>898</v>
      </c>
      <c r="E20" s="793">
        <v>0</v>
      </c>
      <c r="F20" s="781">
        <v>0</v>
      </c>
      <c r="G20" s="781">
        <v>0</v>
      </c>
      <c r="H20" s="781">
        <v>0</v>
      </c>
      <c r="I20" s="795">
        <v>0</v>
      </c>
      <c r="J20" s="794">
        <v>0</v>
      </c>
      <c r="K20" s="781">
        <v>0</v>
      </c>
      <c r="L20" s="781">
        <v>0</v>
      </c>
      <c r="M20" s="781">
        <v>0</v>
      </c>
      <c r="N20" s="795">
        <v>0</v>
      </c>
    </row>
    <row r="21" spans="2:14">
      <c r="B21" s="793"/>
      <c r="C21" s="796"/>
      <c r="D21" s="796" t="s">
        <v>899</v>
      </c>
      <c r="E21" s="796">
        <v>0</v>
      </c>
      <c r="F21" s="798">
        <v>0</v>
      </c>
      <c r="G21" s="798">
        <v>0</v>
      </c>
      <c r="H21" s="798">
        <v>0</v>
      </c>
      <c r="I21" s="799">
        <v>0</v>
      </c>
      <c r="J21" s="797">
        <v>0</v>
      </c>
      <c r="K21" s="798">
        <v>0</v>
      </c>
      <c r="L21" s="798">
        <v>0</v>
      </c>
      <c r="M21" s="798">
        <v>0</v>
      </c>
      <c r="N21" s="799">
        <v>0</v>
      </c>
    </row>
    <row r="22" spans="2:14">
      <c r="B22" s="793"/>
      <c r="C22" s="788" t="s">
        <v>880</v>
      </c>
      <c r="D22" s="789" t="s">
        <v>895</v>
      </c>
      <c r="E22" s="789">
        <v>0</v>
      </c>
      <c r="F22" s="791">
        <v>0</v>
      </c>
      <c r="G22" s="791">
        <v>0</v>
      </c>
      <c r="H22" s="791">
        <v>0</v>
      </c>
      <c r="I22" s="792">
        <v>0</v>
      </c>
      <c r="J22" s="790">
        <v>0</v>
      </c>
      <c r="K22" s="791">
        <v>0</v>
      </c>
      <c r="L22" s="791">
        <v>0</v>
      </c>
      <c r="M22" s="791">
        <v>0</v>
      </c>
      <c r="N22" s="792">
        <v>0</v>
      </c>
    </row>
    <row r="23" spans="2:14">
      <c r="B23" s="793"/>
      <c r="C23" s="793"/>
      <c r="D23" s="793" t="s">
        <v>896</v>
      </c>
      <c r="E23" s="793">
        <v>0</v>
      </c>
      <c r="F23" s="781">
        <v>0</v>
      </c>
      <c r="G23" s="781">
        <v>0</v>
      </c>
      <c r="H23" s="781">
        <v>0</v>
      </c>
      <c r="I23" s="795">
        <v>0</v>
      </c>
      <c r="J23" s="794">
        <v>0</v>
      </c>
      <c r="K23" s="781">
        <v>0</v>
      </c>
      <c r="L23" s="781">
        <v>0</v>
      </c>
      <c r="M23" s="781">
        <v>0</v>
      </c>
      <c r="N23" s="795">
        <v>0</v>
      </c>
    </row>
    <row r="24" spans="2:14">
      <c r="B24" s="793"/>
      <c r="C24" s="793"/>
      <c r="D24" s="793" t="s">
        <v>897</v>
      </c>
      <c r="E24" s="793">
        <v>0</v>
      </c>
      <c r="F24" s="781">
        <v>0</v>
      </c>
      <c r="G24" s="781">
        <v>0</v>
      </c>
      <c r="H24" s="781">
        <v>0</v>
      </c>
      <c r="I24" s="795">
        <v>0</v>
      </c>
      <c r="J24" s="794">
        <v>0</v>
      </c>
      <c r="K24" s="781">
        <v>0</v>
      </c>
      <c r="L24" s="781">
        <v>0</v>
      </c>
      <c r="M24" s="781">
        <v>0</v>
      </c>
      <c r="N24" s="795">
        <v>0</v>
      </c>
    </row>
    <row r="25" spans="2:14">
      <c r="B25" s="793"/>
      <c r="C25" s="793"/>
      <c r="D25" s="793" t="s">
        <v>898</v>
      </c>
      <c r="E25" s="793">
        <v>0</v>
      </c>
      <c r="F25" s="781">
        <v>0</v>
      </c>
      <c r="G25" s="781">
        <v>0</v>
      </c>
      <c r="H25" s="781">
        <v>0</v>
      </c>
      <c r="I25" s="795">
        <v>0</v>
      </c>
      <c r="J25" s="794">
        <v>0</v>
      </c>
      <c r="K25" s="781">
        <v>0</v>
      </c>
      <c r="L25" s="781">
        <v>0</v>
      </c>
      <c r="M25" s="781">
        <v>0</v>
      </c>
      <c r="N25" s="795">
        <v>0</v>
      </c>
    </row>
    <row r="26" spans="2:14">
      <c r="B26" s="793"/>
      <c r="C26" s="796"/>
      <c r="D26" s="796" t="s">
        <v>899</v>
      </c>
      <c r="E26" s="796">
        <v>0</v>
      </c>
      <c r="F26" s="798">
        <v>0</v>
      </c>
      <c r="G26" s="798">
        <v>0</v>
      </c>
      <c r="H26" s="798">
        <v>0</v>
      </c>
      <c r="I26" s="799">
        <v>0</v>
      </c>
      <c r="J26" s="797">
        <v>0</v>
      </c>
      <c r="K26" s="798">
        <v>0</v>
      </c>
      <c r="L26" s="798">
        <v>0</v>
      </c>
      <c r="M26" s="798">
        <v>0</v>
      </c>
      <c r="N26" s="799">
        <v>0</v>
      </c>
    </row>
    <row r="27" spans="2:14">
      <c r="B27" s="793"/>
      <c r="C27" s="788" t="s">
        <v>900</v>
      </c>
      <c r="D27" s="789" t="s">
        <v>895</v>
      </c>
      <c r="E27" s="789">
        <v>0</v>
      </c>
      <c r="F27" s="791">
        <v>0</v>
      </c>
      <c r="G27" s="791">
        <v>0</v>
      </c>
      <c r="H27" s="791">
        <v>0</v>
      </c>
      <c r="I27" s="792">
        <v>0</v>
      </c>
      <c r="J27" s="790">
        <v>0</v>
      </c>
      <c r="K27" s="791">
        <v>0</v>
      </c>
      <c r="L27" s="791">
        <v>0</v>
      </c>
      <c r="M27" s="791">
        <v>0</v>
      </c>
      <c r="N27" s="792">
        <v>0</v>
      </c>
    </row>
    <row r="28" spans="2:14">
      <c r="B28" s="793"/>
      <c r="C28" s="793"/>
      <c r="D28" s="793" t="s">
        <v>896</v>
      </c>
      <c r="E28" s="793">
        <v>0</v>
      </c>
      <c r="F28" s="781">
        <v>0</v>
      </c>
      <c r="G28" s="781">
        <v>0</v>
      </c>
      <c r="H28" s="781">
        <v>0</v>
      </c>
      <c r="I28" s="795">
        <v>0</v>
      </c>
      <c r="J28" s="794">
        <v>0</v>
      </c>
      <c r="K28" s="781">
        <v>0</v>
      </c>
      <c r="L28" s="781">
        <v>0</v>
      </c>
      <c r="M28" s="781">
        <v>0</v>
      </c>
      <c r="N28" s="795">
        <v>0</v>
      </c>
    </row>
    <row r="29" spans="2:14">
      <c r="B29" s="793"/>
      <c r="C29" s="793"/>
      <c r="D29" s="793" t="s">
        <v>897</v>
      </c>
      <c r="E29" s="793">
        <v>0</v>
      </c>
      <c r="F29" s="781">
        <v>0</v>
      </c>
      <c r="G29" s="781">
        <v>0</v>
      </c>
      <c r="H29" s="781">
        <v>0</v>
      </c>
      <c r="I29" s="795">
        <v>0</v>
      </c>
      <c r="J29" s="794">
        <v>0</v>
      </c>
      <c r="K29" s="781">
        <v>0</v>
      </c>
      <c r="L29" s="781">
        <v>0</v>
      </c>
      <c r="M29" s="781">
        <v>0</v>
      </c>
      <c r="N29" s="795">
        <v>0</v>
      </c>
    </row>
    <row r="30" spans="2:14">
      <c r="B30" s="793"/>
      <c r="C30" s="793"/>
      <c r="D30" s="793" t="s">
        <v>898</v>
      </c>
      <c r="E30" s="793">
        <v>0</v>
      </c>
      <c r="F30" s="781">
        <v>0</v>
      </c>
      <c r="G30" s="781">
        <v>0</v>
      </c>
      <c r="H30" s="781">
        <v>0</v>
      </c>
      <c r="I30" s="795">
        <v>0</v>
      </c>
      <c r="J30" s="794">
        <v>0</v>
      </c>
      <c r="K30" s="781">
        <v>0</v>
      </c>
      <c r="L30" s="781">
        <v>0</v>
      </c>
      <c r="M30" s="781">
        <v>0</v>
      </c>
      <c r="N30" s="795">
        <v>0</v>
      </c>
    </row>
    <row r="31" spans="2:14">
      <c r="B31" s="796"/>
      <c r="C31" s="796"/>
      <c r="D31" s="796" t="s">
        <v>899</v>
      </c>
      <c r="E31" s="796">
        <v>0</v>
      </c>
      <c r="F31" s="798">
        <v>0</v>
      </c>
      <c r="G31" s="798">
        <v>0</v>
      </c>
      <c r="H31" s="798">
        <v>0</v>
      </c>
      <c r="I31" s="799">
        <v>0</v>
      </c>
      <c r="J31" s="797">
        <v>0</v>
      </c>
      <c r="K31" s="798">
        <v>0</v>
      </c>
      <c r="L31" s="798">
        <v>0</v>
      </c>
      <c r="M31" s="798">
        <v>0</v>
      </c>
      <c r="N31" s="799">
        <v>0</v>
      </c>
    </row>
    <row r="34" spans="4:9" ht="13.95" customHeight="1">
      <c r="D34" s="605"/>
      <c r="E34" s="605"/>
      <c r="F34" s="605"/>
      <c r="G34" s="605"/>
      <c r="H34" s="605"/>
      <c r="I34" s="605"/>
    </row>
  </sheetData>
  <hyperlinks>
    <hyperlink ref="A1" location="Índice!A1" display="Índice!A1" xr:uid="{00000000-0004-0000-2200-000000000000}"/>
  </hyperlink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G16"/>
  <sheetViews>
    <sheetView showGridLines="0" zoomScaleNormal="100" workbookViewId="0">
      <selection activeCell="C24" sqref="C24"/>
    </sheetView>
  </sheetViews>
  <sheetFormatPr defaultColWidth="9.33203125" defaultRowHeight="13.8"/>
  <cols>
    <col min="1" max="1" width="9.33203125" style="81"/>
    <col min="2" max="2" width="36" style="81" customWidth="1"/>
    <col min="3" max="3" width="58.33203125" style="81" customWidth="1"/>
    <col min="4" max="4" width="18.6640625" style="81" customWidth="1"/>
    <col min="5" max="5" width="20.5546875" style="81" customWidth="1"/>
    <col min="6" max="16384" width="9.33203125" style="81"/>
  </cols>
  <sheetData>
    <row r="1" spans="1:7">
      <c r="A1" s="8">
        <f>'N2-29-REN - Obras Concl GGS'!A1+6</f>
        <v>35</v>
      </c>
    </row>
    <row r="2" spans="1:7" ht="15.6">
      <c r="B2" s="936" t="str">
        <f>Índice!E44</f>
        <v>Quadro N2-35-REN - Informação sobre viaturas</v>
      </c>
      <c r="C2" s="936"/>
      <c r="D2" s="936"/>
    </row>
    <row r="3" spans="1:7" ht="15.6">
      <c r="B3" s="902"/>
      <c r="C3" s="902"/>
      <c r="D3" s="902"/>
    </row>
    <row r="4" spans="1:7">
      <c r="D4" s="446" t="s">
        <v>493</v>
      </c>
    </row>
    <row r="5" spans="1:7" ht="25.5" customHeight="1">
      <c r="B5" s="588"/>
      <c r="C5" s="923" t="s">
        <v>889</v>
      </c>
      <c r="D5" s="923" t="s">
        <v>282</v>
      </c>
      <c r="E5"/>
      <c r="F5"/>
    </row>
    <row r="6" spans="1:7" ht="40.799999999999997" customHeight="1">
      <c r="B6" s="588"/>
      <c r="C6" s="1096" t="s">
        <v>940</v>
      </c>
      <c r="D6" s="1097"/>
      <c r="E6"/>
      <c r="F6"/>
    </row>
    <row r="7" spans="1:7" ht="14.4">
      <c r="B7" s="588"/>
      <c r="C7" s="1098" t="s">
        <v>938</v>
      </c>
      <c r="D7" s="1099"/>
      <c r="E7"/>
      <c r="F7"/>
    </row>
    <row r="8" spans="1:7" ht="14.4">
      <c r="B8" s="924" t="s">
        <v>276</v>
      </c>
      <c r="C8" s="924" t="s">
        <v>807</v>
      </c>
      <c r="D8" s="924" t="s">
        <v>808</v>
      </c>
      <c r="E8"/>
      <c r="F8"/>
    </row>
    <row r="9" spans="1:7" ht="14.4">
      <c r="B9" s="925" t="s">
        <v>277</v>
      </c>
      <c r="C9" s="925"/>
      <c r="D9" s="926"/>
      <c r="E9"/>
      <c r="F9"/>
    </row>
    <row r="10" spans="1:7" ht="14.4">
      <c r="B10" s="925" t="s">
        <v>278</v>
      </c>
      <c r="C10" s="925"/>
      <c r="D10" s="926"/>
      <c r="E10"/>
      <c r="F10"/>
    </row>
    <row r="11" spans="1:7" ht="14.4">
      <c r="B11" s="588"/>
      <c r="C11" s="1094" t="s">
        <v>939</v>
      </c>
      <c r="D11" s="1095"/>
    </row>
    <row r="12" spans="1:7" ht="14.4">
      <c r="B12" s="588"/>
      <c r="C12" s="924" t="s">
        <v>807</v>
      </c>
      <c r="D12" s="924"/>
    </row>
    <row r="13" spans="1:7" ht="14.4">
      <c r="B13" s="588"/>
      <c r="C13" s="924" t="s">
        <v>808</v>
      </c>
      <c r="D13" s="926"/>
    </row>
    <row r="14" spans="1:7" ht="14.4">
      <c r="B14" s="588"/>
      <c r="C14" s="925" t="s">
        <v>277</v>
      </c>
      <c r="D14" s="926"/>
    </row>
    <row r="15" spans="1:7" ht="14.4">
      <c r="B15" s="588"/>
      <c r="C15" s="925" t="s">
        <v>278</v>
      </c>
      <c r="D15" s="926"/>
      <c r="G15" s="85"/>
    </row>
    <row r="16" spans="1:7">
      <c r="B16" s="822"/>
      <c r="C16" s="822"/>
      <c r="D16" s="822"/>
    </row>
  </sheetData>
  <mergeCells count="4">
    <mergeCell ref="C11:D11"/>
    <mergeCell ref="B2:D2"/>
    <mergeCell ref="C6:D6"/>
    <mergeCell ref="C7:D7"/>
  </mergeCells>
  <hyperlinks>
    <hyperlink ref="A1" location="Índice!A1" display="Índice!A1" xr:uid="{00000000-0004-0000-2300-000000000000}"/>
  </hyperlinks>
  <pageMargins left="0.70866141732283472" right="0.70866141732283472" top="0.74803149606299213" bottom="0.74803149606299213" header="0.31496062992125984" footer="0.31496062992125984"/>
  <pageSetup paperSize="9" scale="80" orientation="portrait" r:id="rId1"/>
  <headerFooter>
    <oddFooter>&amp;L29/04/2015&amp;R&amp;F</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O132"/>
  <sheetViews>
    <sheetView showGridLines="0" zoomScale="80" zoomScaleNormal="80" workbookViewId="0">
      <selection activeCell="F16" sqref="F16"/>
    </sheetView>
  </sheetViews>
  <sheetFormatPr defaultColWidth="9.21875" defaultRowHeight="13.8"/>
  <cols>
    <col min="1" max="1" width="13.5546875" style="921" customWidth="1"/>
    <col min="2" max="2" width="40.44140625" style="814" customWidth="1"/>
    <col min="3" max="3" width="12.21875" style="814" customWidth="1"/>
    <col min="4" max="4" width="12.21875" style="922" customWidth="1"/>
    <col min="5" max="5" width="12.21875" style="842" customWidth="1"/>
    <col min="6" max="7" width="12.21875" style="814" customWidth="1"/>
    <col min="8" max="8" width="12.21875" style="922" customWidth="1"/>
    <col min="9" max="14" width="12.21875" style="814" customWidth="1"/>
    <col min="15" max="15" width="12.44140625" style="814" customWidth="1"/>
    <col min="16" max="16384" width="9.21875" style="814"/>
  </cols>
  <sheetData>
    <row r="1" spans="1:15">
      <c r="A1" s="907">
        <f>'N2-29-REN - Obras Concl GGS'!A1+7</f>
        <v>36</v>
      </c>
      <c r="B1" s="908"/>
      <c r="C1" s="908"/>
      <c r="D1" s="908"/>
      <c r="E1" s="908"/>
      <c r="F1" s="908"/>
      <c r="G1" s="908"/>
      <c r="H1" s="908"/>
    </row>
    <row r="2" spans="1:15" ht="15.6">
      <c r="A2" s="909"/>
      <c r="B2" s="1100" t="str">
        <f>Índice!E45</f>
        <v>Quadro N2-36-REN - Custos do Acordo com Turbogás</v>
      </c>
      <c r="C2" s="1100"/>
      <c r="D2" s="1100"/>
      <c r="E2" s="1100"/>
      <c r="F2" s="1100"/>
      <c r="G2" s="908"/>
      <c r="H2" s="908"/>
    </row>
    <row r="3" spans="1:15">
      <c r="A3" s="909"/>
      <c r="D3" s="910"/>
      <c r="E3" s="910"/>
      <c r="F3" s="908"/>
      <c r="G3" s="908"/>
      <c r="H3" s="910"/>
    </row>
    <row r="4" spans="1:15">
      <c r="A4" s="909"/>
      <c r="D4" s="910"/>
      <c r="E4" s="910"/>
      <c r="F4" s="908"/>
      <c r="G4" s="908"/>
      <c r="H4" s="910"/>
    </row>
    <row r="5" spans="1:15" ht="14.4">
      <c r="A5" s="814"/>
      <c r="B5" s="911"/>
      <c r="D5" s="814"/>
      <c r="E5" s="814"/>
      <c r="H5" s="814"/>
      <c r="O5" s="814" t="s">
        <v>282</v>
      </c>
    </row>
    <row r="6" spans="1:15">
      <c r="A6" s="814"/>
      <c r="D6" s="814"/>
      <c r="E6" s="814"/>
      <c r="H6" s="814"/>
      <c r="O6" s="912" t="s">
        <v>493</v>
      </c>
    </row>
    <row r="7" spans="1:15" ht="14.4">
      <c r="A7" s="814"/>
      <c r="C7" s="913" t="s">
        <v>137</v>
      </c>
      <c r="D7" s="913" t="s">
        <v>138</v>
      </c>
      <c r="E7" s="913" t="s">
        <v>139</v>
      </c>
      <c r="F7" s="913" t="s">
        <v>140</v>
      </c>
      <c r="G7" s="913" t="s">
        <v>141</v>
      </c>
      <c r="H7" s="913" t="s">
        <v>142</v>
      </c>
      <c r="I7" s="913" t="s">
        <v>143</v>
      </c>
      <c r="J7" s="913" t="s">
        <v>144</v>
      </c>
      <c r="K7" s="913" t="s">
        <v>145</v>
      </c>
      <c r="L7" s="913" t="s">
        <v>146</v>
      </c>
      <c r="M7" s="913" t="s">
        <v>147</v>
      </c>
      <c r="N7" s="913" t="s">
        <v>148</v>
      </c>
      <c r="O7" s="914" t="s">
        <v>102</v>
      </c>
    </row>
    <row r="8" spans="1:15" ht="14.4">
      <c r="A8" s="814"/>
      <c r="B8" s="915" t="s">
        <v>972</v>
      </c>
      <c r="C8" s="913"/>
      <c r="D8" s="913"/>
      <c r="E8" s="913"/>
      <c r="F8" s="913"/>
      <c r="G8" s="913"/>
      <c r="H8" s="913"/>
      <c r="I8" s="913"/>
      <c r="J8" s="913"/>
      <c r="K8" s="913"/>
      <c r="L8" s="913"/>
      <c r="M8" s="913"/>
      <c r="N8" s="913"/>
      <c r="O8" s="916">
        <f t="shared" ref="O8:O16" si="0">+SUM(C8:N8)</f>
        <v>0</v>
      </c>
    </row>
    <row r="9" spans="1:15" ht="14.4">
      <c r="A9" s="814"/>
      <c r="B9" s="915" t="s">
        <v>971</v>
      </c>
      <c r="C9" s="913"/>
      <c r="D9" s="913"/>
      <c r="E9" s="913"/>
      <c r="F9" s="913"/>
      <c r="G9" s="913"/>
      <c r="H9" s="913"/>
      <c r="I9" s="913"/>
      <c r="J9" s="913"/>
      <c r="K9" s="913"/>
      <c r="L9" s="913"/>
      <c r="M9" s="913"/>
      <c r="N9" s="913"/>
      <c r="O9" s="916">
        <f t="shared" si="0"/>
        <v>0</v>
      </c>
    </row>
    <row r="10" spans="1:15" ht="14.4">
      <c r="A10" s="814"/>
      <c r="B10" s="915" t="s">
        <v>970</v>
      </c>
      <c r="C10" s="913"/>
      <c r="D10" s="913"/>
      <c r="E10" s="913"/>
      <c r="F10" s="913"/>
      <c r="G10" s="913"/>
      <c r="H10" s="913"/>
      <c r="I10" s="913"/>
      <c r="J10" s="913"/>
      <c r="K10" s="913"/>
      <c r="L10" s="913"/>
      <c r="M10" s="913"/>
      <c r="N10" s="913"/>
      <c r="O10" s="916">
        <f t="shared" si="0"/>
        <v>0</v>
      </c>
    </row>
    <row r="11" spans="1:15" ht="14.4">
      <c r="A11" s="814"/>
      <c r="B11" s="915" t="s">
        <v>969</v>
      </c>
      <c r="C11" s="913">
        <f t="shared" ref="C11:N11" si="1">+SUM(C12:C16)</f>
        <v>0</v>
      </c>
      <c r="D11" s="913">
        <f t="shared" si="1"/>
        <v>0</v>
      </c>
      <c r="E11" s="913">
        <f t="shared" si="1"/>
        <v>0</v>
      </c>
      <c r="F11" s="913">
        <f t="shared" si="1"/>
        <v>0</v>
      </c>
      <c r="G11" s="913">
        <f t="shared" si="1"/>
        <v>0</v>
      </c>
      <c r="H11" s="913">
        <f t="shared" si="1"/>
        <v>0</v>
      </c>
      <c r="I11" s="913">
        <f t="shared" si="1"/>
        <v>0</v>
      </c>
      <c r="J11" s="913">
        <f t="shared" si="1"/>
        <v>0</v>
      </c>
      <c r="K11" s="913">
        <f t="shared" si="1"/>
        <v>0</v>
      </c>
      <c r="L11" s="913">
        <f t="shared" si="1"/>
        <v>0</v>
      </c>
      <c r="M11" s="913">
        <f t="shared" si="1"/>
        <v>0</v>
      </c>
      <c r="N11" s="913">
        <f t="shared" si="1"/>
        <v>0</v>
      </c>
      <c r="O11" s="916">
        <f t="shared" si="0"/>
        <v>0</v>
      </c>
    </row>
    <row r="12" spans="1:15" ht="14.4">
      <c r="A12" s="814"/>
      <c r="B12" s="917" t="s">
        <v>968</v>
      </c>
      <c r="C12" s="918"/>
      <c r="D12" s="918"/>
      <c r="E12" s="918"/>
      <c r="F12" s="918"/>
      <c r="G12" s="918"/>
      <c r="H12" s="918"/>
      <c r="I12" s="918"/>
      <c r="J12" s="918"/>
      <c r="K12" s="918"/>
      <c r="L12" s="918"/>
      <c r="M12" s="918"/>
      <c r="N12" s="918"/>
      <c r="O12" s="919">
        <f t="shared" si="0"/>
        <v>0</v>
      </c>
    </row>
    <row r="13" spans="1:15" ht="14.4">
      <c r="A13" s="814"/>
      <c r="B13" s="917" t="s">
        <v>967</v>
      </c>
      <c r="C13" s="918"/>
      <c r="D13" s="918"/>
      <c r="E13" s="918"/>
      <c r="F13" s="918"/>
      <c r="G13" s="918"/>
      <c r="H13" s="918"/>
      <c r="I13" s="918"/>
      <c r="J13" s="918"/>
      <c r="K13" s="918"/>
      <c r="L13" s="918"/>
      <c r="M13" s="918"/>
      <c r="N13" s="918"/>
      <c r="O13" s="919">
        <f t="shared" si="0"/>
        <v>0</v>
      </c>
    </row>
    <row r="14" spans="1:15" ht="14.4">
      <c r="A14" s="814"/>
      <c r="B14" s="917" t="s">
        <v>966</v>
      </c>
      <c r="C14" s="918"/>
      <c r="D14" s="918"/>
      <c r="E14" s="918"/>
      <c r="F14" s="918"/>
      <c r="G14" s="918"/>
      <c r="H14" s="918"/>
      <c r="I14" s="918"/>
      <c r="J14" s="918"/>
      <c r="K14" s="918"/>
      <c r="L14" s="918"/>
      <c r="M14" s="918"/>
      <c r="N14" s="918"/>
      <c r="O14" s="919">
        <f t="shared" si="0"/>
        <v>0</v>
      </c>
    </row>
    <row r="15" spans="1:15" ht="14.4">
      <c r="A15" s="814"/>
      <c r="B15" s="917" t="s">
        <v>965</v>
      </c>
      <c r="C15" s="918"/>
      <c r="D15" s="918"/>
      <c r="E15" s="918"/>
      <c r="F15" s="918"/>
      <c r="G15" s="918"/>
      <c r="H15" s="918"/>
      <c r="I15" s="918"/>
      <c r="J15" s="918"/>
      <c r="K15" s="918"/>
      <c r="L15" s="918"/>
      <c r="M15" s="918"/>
      <c r="N15" s="918"/>
      <c r="O15" s="919">
        <f t="shared" si="0"/>
        <v>0</v>
      </c>
    </row>
    <row r="16" spans="1:15" ht="14.4">
      <c r="A16" s="814"/>
      <c r="B16" s="917" t="s">
        <v>964</v>
      </c>
      <c r="C16" s="918"/>
      <c r="D16" s="918"/>
      <c r="E16" s="918"/>
      <c r="F16" s="918"/>
      <c r="G16" s="918"/>
      <c r="H16" s="918"/>
      <c r="I16" s="918"/>
      <c r="J16" s="918"/>
      <c r="K16" s="918"/>
      <c r="L16" s="918"/>
      <c r="M16" s="918"/>
      <c r="N16" s="918"/>
      <c r="O16" s="919">
        <f t="shared" si="0"/>
        <v>0</v>
      </c>
    </row>
    <row r="17" spans="2:2" s="814" customFormat="1" ht="14.4">
      <c r="B17" s="920"/>
    </row>
    <row r="18" spans="2:2" s="814" customFormat="1"/>
    <row r="20" spans="2:2" s="814" customFormat="1"/>
    <row r="21" spans="2:2" s="814" customFormat="1"/>
    <row r="22" spans="2:2" s="814" customFormat="1"/>
    <row r="23" spans="2:2" s="814" customFormat="1"/>
    <row r="24" spans="2:2" s="814" customFormat="1"/>
    <row r="25" spans="2:2" s="814" customFormat="1"/>
    <row r="26" spans="2:2" s="814" customFormat="1"/>
    <row r="27" spans="2:2" s="814" customFormat="1"/>
    <row r="28" spans="2:2" s="814" customFormat="1"/>
    <row r="29" spans="2:2" s="814" customFormat="1"/>
    <row r="30" spans="2:2" s="814" customFormat="1"/>
    <row r="31" spans="2:2" s="814" customFormat="1"/>
    <row r="32" spans="2:2" s="814" customFormat="1"/>
    <row r="33" s="814" customFormat="1"/>
    <row r="34" s="814" customFormat="1"/>
    <row r="35" s="814" customFormat="1"/>
    <row r="36" s="814" customFormat="1"/>
    <row r="37" s="814" customFormat="1"/>
    <row r="38" s="814" customFormat="1"/>
    <row r="39" s="814" customFormat="1"/>
    <row r="40" s="814" customFormat="1"/>
    <row r="41" s="814" customFormat="1"/>
    <row r="42" s="814" customFormat="1"/>
    <row r="43" s="814" customFormat="1"/>
    <row r="44" s="814" customFormat="1"/>
    <row r="45" s="814" customFormat="1"/>
    <row r="46" s="814" customFormat="1"/>
    <row r="47" s="814" customFormat="1"/>
    <row r="48" s="814" customFormat="1"/>
    <row r="49" s="814" customFormat="1"/>
    <row r="50" s="814" customFormat="1"/>
    <row r="51" s="814" customFormat="1"/>
    <row r="52" s="814" customFormat="1"/>
    <row r="53" s="814" customFormat="1"/>
    <row r="54" s="814" customFormat="1"/>
    <row r="55" s="814" customFormat="1"/>
    <row r="56" s="814" customFormat="1"/>
    <row r="57" s="814" customFormat="1"/>
    <row r="58" s="814" customFormat="1"/>
    <row r="59" s="814" customFormat="1"/>
    <row r="60" s="814" customFormat="1"/>
    <row r="61" s="814" customFormat="1"/>
    <row r="62" s="814" customFormat="1"/>
    <row r="63" s="814" customFormat="1"/>
    <row r="64" s="814" customFormat="1"/>
    <row r="65" s="814" customFormat="1"/>
    <row r="66" s="814" customFormat="1"/>
    <row r="67" s="814" customFormat="1"/>
    <row r="68" s="814" customFormat="1"/>
    <row r="69" s="814" customFormat="1"/>
    <row r="70" s="814" customFormat="1"/>
    <row r="71" s="814" customFormat="1"/>
    <row r="72" s="814" customFormat="1"/>
    <row r="73" s="814" customFormat="1"/>
    <row r="74" s="814" customFormat="1"/>
    <row r="75" s="814" customFormat="1"/>
    <row r="76" s="814" customFormat="1"/>
    <row r="77" s="814" customFormat="1"/>
    <row r="78" s="814" customFormat="1"/>
    <row r="79" s="814" customFormat="1"/>
    <row r="80" s="814" customFormat="1"/>
    <row r="81" s="814" customFormat="1"/>
    <row r="82" s="814" customFormat="1"/>
    <row r="83" s="814" customFormat="1"/>
    <row r="84" s="814" customFormat="1"/>
    <row r="85" s="814" customFormat="1"/>
    <row r="86" s="814" customFormat="1"/>
    <row r="87" s="814" customFormat="1"/>
    <row r="88" s="814" customFormat="1"/>
    <row r="89" s="814" customFormat="1"/>
    <row r="90" s="814" customFormat="1"/>
    <row r="91" s="814" customFormat="1"/>
    <row r="92" s="814" customFormat="1"/>
    <row r="93" s="814" customFormat="1"/>
    <row r="94" s="814" customFormat="1"/>
    <row r="95" s="814" customFormat="1"/>
    <row r="96" s="814" customFormat="1"/>
    <row r="97" s="814" customFormat="1"/>
    <row r="98" s="814" customFormat="1"/>
    <row r="99" s="814" customFormat="1"/>
    <row r="100" s="814" customFormat="1"/>
    <row r="101" s="814" customFormat="1"/>
    <row r="102" s="814" customFormat="1"/>
    <row r="103" s="814" customFormat="1"/>
    <row r="104" s="814" customFormat="1"/>
    <row r="105" s="814" customFormat="1"/>
    <row r="106" s="814" customFormat="1"/>
    <row r="107" s="814" customFormat="1"/>
    <row r="108" s="814" customFormat="1"/>
    <row r="109" s="814" customFormat="1"/>
    <row r="110" s="814" customFormat="1"/>
    <row r="111" s="814" customFormat="1"/>
    <row r="112" s="814" customFormat="1"/>
    <row r="113" s="814" customFormat="1"/>
    <row r="114" s="814" customFormat="1"/>
    <row r="115" s="814" customFormat="1"/>
    <row r="116" s="814" customFormat="1"/>
    <row r="117" s="814" customFormat="1"/>
    <row r="118" s="814" customFormat="1"/>
    <row r="119" s="814" customFormat="1"/>
    <row r="120" s="814" customFormat="1"/>
    <row r="121" s="814" customFormat="1"/>
    <row r="122" s="814" customFormat="1"/>
    <row r="123" s="814" customFormat="1"/>
    <row r="124" s="814" customFormat="1"/>
    <row r="125" s="814" customFormat="1"/>
    <row r="126" s="814" customFormat="1"/>
    <row r="127" s="814" customFormat="1"/>
    <row r="128" s="814" customFormat="1"/>
    <row r="129" s="814" customFormat="1"/>
    <row r="130" s="814" customFormat="1"/>
    <row r="131" s="814" customFormat="1"/>
    <row r="132" s="814" customFormat="1"/>
  </sheetData>
  <mergeCells count="1">
    <mergeCell ref="B2:F2"/>
  </mergeCells>
  <hyperlinks>
    <hyperlink ref="A1" location="Índice!A1" display="Índice!A1" xr:uid="{00000000-0004-0000-2400-000000000000}"/>
  </hyperlinks>
  <pageMargins left="0.70866141732283472" right="0.70866141732283472" top="0.74803149606299213" bottom="0.74803149606299213" header="0.31496062992125984" footer="0.31496062992125984"/>
  <pageSetup paperSize="9" scale="66" orientation="landscape" r:id="rId1"/>
  <headerFooter>
    <oddHeader>&amp;LREN Trading, SA</oddHeader>
    <oddFooter>&amp;LTarifas 2015 - junho 2014&amp;R&amp;A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82"/>
  <sheetViews>
    <sheetView showGridLines="0" topLeftCell="A61" zoomScale="80" zoomScaleNormal="80" workbookViewId="0">
      <selection activeCell="C48" sqref="C48:I48"/>
    </sheetView>
  </sheetViews>
  <sheetFormatPr defaultRowHeight="13.8"/>
  <cols>
    <col min="1" max="1" width="9.33203125" style="32"/>
    <col min="2" max="2" width="7.33203125" style="32" customWidth="1"/>
    <col min="3" max="3" width="52.6640625" style="32" customWidth="1"/>
    <col min="4" max="15" width="14.33203125" style="32" bestFit="1" customWidth="1"/>
    <col min="16" max="16" width="17.33203125" style="32" customWidth="1"/>
    <col min="17" max="17" width="15.6640625" style="32" customWidth="1"/>
    <col min="18" max="18" width="17.44140625" style="32" customWidth="1"/>
    <col min="19" max="19" width="6.5546875" style="32" customWidth="1"/>
    <col min="20" max="20" width="4.5546875" style="32" bestFit="1" customWidth="1"/>
    <col min="21" max="21" width="6" style="32" customWidth="1"/>
    <col min="22" max="23" width="9.33203125" style="32"/>
    <col min="24" max="24" width="5.33203125" style="32" customWidth="1"/>
    <col min="25" max="32" width="11" style="32" customWidth="1"/>
    <col min="33" max="36" width="11" style="32" bestFit="1" customWidth="1"/>
    <col min="37" max="37" width="13.6640625" style="32" bestFit="1" customWidth="1"/>
    <col min="38" max="257" width="9.33203125" style="32"/>
    <col min="258" max="258" width="6.33203125" style="32" customWidth="1"/>
    <col min="259" max="259" width="52.6640625" style="32" customWidth="1"/>
    <col min="260" max="271" width="12.6640625" style="32" bestFit="1" customWidth="1"/>
    <col min="272" max="273" width="15.6640625" style="32" customWidth="1"/>
    <col min="274" max="274" width="17.44140625" style="32" customWidth="1"/>
    <col min="275" max="275" width="6.5546875" style="32" customWidth="1"/>
    <col min="276" max="276" width="4.5546875" style="32" bestFit="1" customWidth="1"/>
    <col min="277" max="277" width="6" style="32" customWidth="1"/>
    <col min="278" max="279" width="9.33203125" style="32"/>
    <col min="280" max="280" width="5.33203125" style="32" customWidth="1"/>
    <col min="281" max="288" width="11" style="32" customWidth="1"/>
    <col min="289" max="292" width="11" style="32" bestFit="1" customWidth="1"/>
    <col min="293" max="293" width="13.6640625" style="32" bestFit="1" customWidth="1"/>
    <col min="294" max="513" width="9.33203125" style="32"/>
    <col min="514" max="514" width="6.33203125" style="32" customWidth="1"/>
    <col min="515" max="515" width="52.6640625" style="32" customWidth="1"/>
    <col min="516" max="527" width="12.6640625" style="32" bestFit="1" customWidth="1"/>
    <col min="528" max="529" width="15.6640625" style="32" customWidth="1"/>
    <col min="530" max="530" width="17.44140625" style="32" customWidth="1"/>
    <col min="531" max="531" width="6.5546875" style="32" customWidth="1"/>
    <col min="532" max="532" width="4.5546875" style="32" bestFit="1" customWidth="1"/>
    <col min="533" max="533" width="6" style="32" customWidth="1"/>
    <col min="534" max="535" width="9.33203125" style="32"/>
    <col min="536" max="536" width="5.33203125" style="32" customWidth="1"/>
    <col min="537" max="544" width="11" style="32" customWidth="1"/>
    <col min="545" max="548" width="11" style="32" bestFit="1" customWidth="1"/>
    <col min="549" max="549" width="13.6640625" style="32" bestFit="1" customWidth="1"/>
    <col min="550" max="769" width="9.33203125" style="32"/>
    <col min="770" max="770" width="6.33203125" style="32" customWidth="1"/>
    <col min="771" max="771" width="52.6640625" style="32" customWidth="1"/>
    <col min="772" max="783" width="12.6640625" style="32" bestFit="1" customWidth="1"/>
    <col min="784" max="785" width="15.6640625" style="32" customWidth="1"/>
    <col min="786" max="786" width="17.44140625" style="32" customWidth="1"/>
    <col min="787" max="787" width="6.5546875" style="32" customWidth="1"/>
    <col min="788" max="788" width="4.5546875" style="32" bestFit="1" customWidth="1"/>
    <col min="789" max="789" width="6" style="32" customWidth="1"/>
    <col min="790" max="791" width="9.33203125" style="32"/>
    <col min="792" max="792" width="5.33203125" style="32" customWidth="1"/>
    <col min="793" max="800" width="11" style="32" customWidth="1"/>
    <col min="801" max="804" width="11" style="32" bestFit="1" customWidth="1"/>
    <col min="805" max="805" width="13.6640625" style="32" bestFit="1" customWidth="1"/>
    <col min="806" max="1025" width="9.33203125" style="32"/>
    <col min="1026" max="1026" width="6.33203125" style="32" customWidth="1"/>
    <col min="1027" max="1027" width="52.6640625" style="32" customWidth="1"/>
    <col min="1028" max="1039" width="12.6640625" style="32" bestFit="1" customWidth="1"/>
    <col min="1040" max="1041" width="15.6640625" style="32" customWidth="1"/>
    <col min="1042" max="1042" width="17.44140625" style="32" customWidth="1"/>
    <col min="1043" max="1043" width="6.5546875" style="32" customWidth="1"/>
    <col min="1044" max="1044" width="4.5546875" style="32" bestFit="1" customWidth="1"/>
    <col min="1045" max="1045" width="6" style="32" customWidth="1"/>
    <col min="1046" max="1047" width="9.33203125" style="32"/>
    <col min="1048" max="1048" width="5.33203125" style="32" customWidth="1"/>
    <col min="1049" max="1056" width="11" style="32" customWidth="1"/>
    <col min="1057" max="1060" width="11" style="32" bestFit="1" customWidth="1"/>
    <col min="1061" max="1061" width="13.6640625" style="32" bestFit="1" customWidth="1"/>
    <col min="1062" max="1281" width="9.33203125" style="32"/>
    <col min="1282" max="1282" width="6.33203125" style="32" customWidth="1"/>
    <col min="1283" max="1283" width="52.6640625" style="32" customWidth="1"/>
    <col min="1284" max="1295" width="12.6640625" style="32" bestFit="1" customWidth="1"/>
    <col min="1296" max="1297" width="15.6640625" style="32" customWidth="1"/>
    <col min="1298" max="1298" width="17.44140625" style="32" customWidth="1"/>
    <col min="1299" max="1299" width="6.5546875" style="32" customWidth="1"/>
    <col min="1300" max="1300" width="4.5546875" style="32" bestFit="1" customWidth="1"/>
    <col min="1301" max="1301" width="6" style="32" customWidth="1"/>
    <col min="1302" max="1303" width="9.33203125" style="32"/>
    <col min="1304" max="1304" width="5.33203125" style="32" customWidth="1"/>
    <col min="1305" max="1312" width="11" style="32" customWidth="1"/>
    <col min="1313" max="1316" width="11" style="32" bestFit="1" customWidth="1"/>
    <col min="1317" max="1317" width="13.6640625" style="32" bestFit="1" customWidth="1"/>
    <col min="1318" max="1537" width="9.33203125" style="32"/>
    <col min="1538" max="1538" width="6.33203125" style="32" customWidth="1"/>
    <col min="1539" max="1539" width="52.6640625" style="32" customWidth="1"/>
    <col min="1540" max="1551" width="12.6640625" style="32" bestFit="1" customWidth="1"/>
    <col min="1552" max="1553" width="15.6640625" style="32" customWidth="1"/>
    <col min="1554" max="1554" width="17.44140625" style="32" customWidth="1"/>
    <col min="1555" max="1555" width="6.5546875" style="32" customWidth="1"/>
    <col min="1556" max="1556" width="4.5546875" style="32" bestFit="1" customWidth="1"/>
    <col min="1557" max="1557" width="6" style="32" customWidth="1"/>
    <col min="1558" max="1559" width="9.33203125" style="32"/>
    <col min="1560" max="1560" width="5.33203125" style="32" customWidth="1"/>
    <col min="1561" max="1568" width="11" style="32" customWidth="1"/>
    <col min="1569" max="1572" width="11" style="32" bestFit="1" customWidth="1"/>
    <col min="1573" max="1573" width="13.6640625" style="32" bestFit="1" customWidth="1"/>
    <col min="1574" max="1793" width="9.33203125" style="32"/>
    <col min="1794" max="1794" width="6.33203125" style="32" customWidth="1"/>
    <col min="1795" max="1795" width="52.6640625" style="32" customWidth="1"/>
    <col min="1796" max="1807" width="12.6640625" style="32" bestFit="1" customWidth="1"/>
    <col min="1808" max="1809" width="15.6640625" style="32" customWidth="1"/>
    <col min="1810" max="1810" width="17.44140625" style="32" customWidth="1"/>
    <col min="1811" max="1811" width="6.5546875" style="32" customWidth="1"/>
    <col min="1812" max="1812" width="4.5546875" style="32" bestFit="1" customWidth="1"/>
    <col min="1813" max="1813" width="6" style="32" customWidth="1"/>
    <col min="1814" max="1815" width="9.33203125" style="32"/>
    <col min="1816" max="1816" width="5.33203125" style="32" customWidth="1"/>
    <col min="1817" max="1824" width="11" style="32" customWidth="1"/>
    <col min="1825" max="1828" width="11" style="32" bestFit="1" customWidth="1"/>
    <col min="1829" max="1829" width="13.6640625" style="32" bestFit="1" customWidth="1"/>
    <col min="1830" max="2049" width="9.33203125" style="32"/>
    <col min="2050" max="2050" width="6.33203125" style="32" customWidth="1"/>
    <col min="2051" max="2051" width="52.6640625" style="32" customWidth="1"/>
    <col min="2052" max="2063" width="12.6640625" style="32" bestFit="1" customWidth="1"/>
    <col min="2064" max="2065" width="15.6640625" style="32" customWidth="1"/>
    <col min="2066" max="2066" width="17.44140625" style="32" customWidth="1"/>
    <col min="2067" max="2067" width="6.5546875" style="32" customWidth="1"/>
    <col min="2068" max="2068" width="4.5546875" style="32" bestFit="1" customWidth="1"/>
    <col min="2069" max="2069" width="6" style="32" customWidth="1"/>
    <col min="2070" max="2071" width="9.33203125" style="32"/>
    <col min="2072" max="2072" width="5.33203125" style="32" customWidth="1"/>
    <col min="2073" max="2080" width="11" style="32" customWidth="1"/>
    <col min="2081" max="2084" width="11" style="32" bestFit="1" customWidth="1"/>
    <col min="2085" max="2085" width="13.6640625" style="32" bestFit="1" customWidth="1"/>
    <col min="2086" max="2305" width="9.33203125" style="32"/>
    <col min="2306" max="2306" width="6.33203125" style="32" customWidth="1"/>
    <col min="2307" max="2307" width="52.6640625" style="32" customWidth="1"/>
    <col min="2308" max="2319" width="12.6640625" style="32" bestFit="1" customWidth="1"/>
    <col min="2320" max="2321" width="15.6640625" style="32" customWidth="1"/>
    <col min="2322" max="2322" width="17.44140625" style="32" customWidth="1"/>
    <col min="2323" max="2323" width="6.5546875" style="32" customWidth="1"/>
    <col min="2324" max="2324" width="4.5546875" style="32" bestFit="1" customWidth="1"/>
    <col min="2325" max="2325" width="6" style="32" customWidth="1"/>
    <col min="2326" max="2327" width="9.33203125" style="32"/>
    <col min="2328" max="2328" width="5.33203125" style="32" customWidth="1"/>
    <col min="2329" max="2336" width="11" style="32" customWidth="1"/>
    <col min="2337" max="2340" width="11" style="32" bestFit="1" customWidth="1"/>
    <col min="2341" max="2341" width="13.6640625" style="32" bestFit="1" customWidth="1"/>
    <col min="2342" max="2561" width="9.33203125" style="32"/>
    <col min="2562" max="2562" width="6.33203125" style="32" customWidth="1"/>
    <col min="2563" max="2563" width="52.6640625" style="32" customWidth="1"/>
    <col min="2564" max="2575" width="12.6640625" style="32" bestFit="1" customWidth="1"/>
    <col min="2576" max="2577" width="15.6640625" style="32" customWidth="1"/>
    <col min="2578" max="2578" width="17.44140625" style="32" customWidth="1"/>
    <col min="2579" max="2579" width="6.5546875" style="32" customWidth="1"/>
    <col min="2580" max="2580" width="4.5546875" style="32" bestFit="1" customWidth="1"/>
    <col min="2581" max="2581" width="6" style="32" customWidth="1"/>
    <col min="2582" max="2583" width="9.33203125" style="32"/>
    <col min="2584" max="2584" width="5.33203125" style="32" customWidth="1"/>
    <col min="2585" max="2592" width="11" style="32" customWidth="1"/>
    <col min="2593" max="2596" width="11" style="32" bestFit="1" customWidth="1"/>
    <col min="2597" max="2597" width="13.6640625" style="32" bestFit="1" customWidth="1"/>
    <col min="2598" max="2817" width="9.33203125" style="32"/>
    <col min="2818" max="2818" width="6.33203125" style="32" customWidth="1"/>
    <col min="2819" max="2819" width="52.6640625" style="32" customWidth="1"/>
    <col min="2820" max="2831" width="12.6640625" style="32" bestFit="1" customWidth="1"/>
    <col min="2832" max="2833" width="15.6640625" style="32" customWidth="1"/>
    <col min="2834" max="2834" width="17.44140625" style="32" customWidth="1"/>
    <col min="2835" max="2835" width="6.5546875" style="32" customWidth="1"/>
    <col min="2836" max="2836" width="4.5546875" style="32" bestFit="1" customWidth="1"/>
    <col min="2837" max="2837" width="6" style="32" customWidth="1"/>
    <col min="2838" max="2839" width="9.33203125" style="32"/>
    <col min="2840" max="2840" width="5.33203125" style="32" customWidth="1"/>
    <col min="2841" max="2848" width="11" style="32" customWidth="1"/>
    <col min="2849" max="2852" width="11" style="32" bestFit="1" customWidth="1"/>
    <col min="2853" max="2853" width="13.6640625" style="32" bestFit="1" customWidth="1"/>
    <col min="2854" max="3073" width="9.33203125" style="32"/>
    <col min="3074" max="3074" width="6.33203125" style="32" customWidth="1"/>
    <col min="3075" max="3075" width="52.6640625" style="32" customWidth="1"/>
    <col min="3076" max="3087" width="12.6640625" style="32" bestFit="1" customWidth="1"/>
    <col min="3088" max="3089" width="15.6640625" style="32" customWidth="1"/>
    <col min="3090" max="3090" width="17.44140625" style="32" customWidth="1"/>
    <col min="3091" max="3091" width="6.5546875" style="32" customWidth="1"/>
    <col min="3092" max="3092" width="4.5546875" style="32" bestFit="1" customWidth="1"/>
    <col min="3093" max="3093" width="6" style="32" customWidth="1"/>
    <col min="3094" max="3095" width="9.33203125" style="32"/>
    <col min="3096" max="3096" width="5.33203125" style="32" customWidth="1"/>
    <col min="3097" max="3104" width="11" style="32" customWidth="1"/>
    <col min="3105" max="3108" width="11" style="32" bestFit="1" customWidth="1"/>
    <col min="3109" max="3109" width="13.6640625" style="32" bestFit="1" customWidth="1"/>
    <col min="3110" max="3329" width="9.33203125" style="32"/>
    <col min="3330" max="3330" width="6.33203125" style="32" customWidth="1"/>
    <col min="3331" max="3331" width="52.6640625" style="32" customWidth="1"/>
    <col min="3332" max="3343" width="12.6640625" style="32" bestFit="1" customWidth="1"/>
    <col min="3344" max="3345" width="15.6640625" style="32" customWidth="1"/>
    <col min="3346" max="3346" width="17.44140625" style="32" customWidth="1"/>
    <col min="3347" max="3347" width="6.5546875" style="32" customWidth="1"/>
    <col min="3348" max="3348" width="4.5546875" style="32" bestFit="1" customWidth="1"/>
    <col min="3349" max="3349" width="6" style="32" customWidth="1"/>
    <col min="3350" max="3351" width="9.33203125" style="32"/>
    <col min="3352" max="3352" width="5.33203125" style="32" customWidth="1"/>
    <col min="3353" max="3360" width="11" style="32" customWidth="1"/>
    <col min="3361" max="3364" width="11" style="32" bestFit="1" customWidth="1"/>
    <col min="3365" max="3365" width="13.6640625" style="32" bestFit="1" customWidth="1"/>
    <col min="3366" max="3585" width="9.33203125" style="32"/>
    <col min="3586" max="3586" width="6.33203125" style="32" customWidth="1"/>
    <col min="3587" max="3587" width="52.6640625" style="32" customWidth="1"/>
    <col min="3588" max="3599" width="12.6640625" style="32" bestFit="1" customWidth="1"/>
    <col min="3600" max="3601" width="15.6640625" style="32" customWidth="1"/>
    <col min="3602" max="3602" width="17.44140625" style="32" customWidth="1"/>
    <col min="3603" max="3603" width="6.5546875" style="32" customWidth="1"/>
    <col min="3604" max="3604" width="4.5546875" style="32" bestFit="1" customWidth="1"/>
    <col min="3605" max="3605" width="6" style="32" customWidth="1"/>
    <col min="3606" max="3607" width="9.33203125" style="32"/>
    <col min="3608" max="3608" width="5.33203125" style="32" customWidth="1"/>
    <col min="3609" max="3616" width="11" style="32" customWidth="1"/>
    <col min="3617" max="3620" width="11" style="32" bestFit="1" customWidth="1"/>
    <col min="3621" max="3621" width="13.6640625" style="32" bestFit="1" customWidth="1"/>
    <col min="3622" max="3841" width="9.33203125" style="32"/>
    <col min="3842" max="3842" width="6.33203125" style="32" customWidth="1"/>
    <col min="3843" max="3843" width="52.6640625" style="32" customWidth="1"/>
    <col min="3844" max="3855" width="12.6640625" style="32" bestFit="1" customWidth="1"/>
    <col min="3856" max="3857" width="15.6640625" style="32" customWidth="1"/>
    <col min="3858" max="3858" width="17.44140625" style="32" customWidth="1"/>
    <col min="3859" max="3859" width="6.5546875" style="32" customWidth="1"/>
    <col min="3860" max="3860" width="4.5546875" style="32" bestFit="1" customWidth="1"/>
    <col min="3861" max="3861" width="6" style="32" customWidth="1"/>
    <col min="3862" max="3863" width="9.33203125" style="32"/>
    <col min="3864" max="3864" width="5.33203125" style="32" customWidth="1"/>
    <col min="3865" max="3872" width="11" style="32" customWidth="1"/>
    <col min="3873" max="3876" width="11" style="32" bestFit="1" customWidth="1"/>
    <col min="3877" max="3877" width="13.6640625" style="32" bestFit="1" customWidth="1"/>
    <col min="3878" max="4097" width="9.33203125" style="32"/>
    <col min="4098" max="4098" width="6.33203125" style="32" customWidth="1"/>
    <col min="4099" max="4099" width="52.6640625" style="32" customWidth="1"/>
    <col min="4100" max="4111" width="12.6640625" style="32" bestFit="1" customWidth="1"/>
    <col min="4112" max="4113" width="15.6640625" style="32" customWidth="1"/>
    <col min="4114" max="4114" width="17.44140625" style="32" customWidth="1"/>
    <col min="4115" max="4115" width="6.5546875" style="32" customWidth="1"/>
    <col min="4116" max="4116" width="4.5546875" style="32" bestFit="1" customWidth="1"/>
    <col min="4117" max="4117" width="6" style="32" customWidth="1"/>
    <col min="4118" max="4119" width="9.33203125" style="32"/>
    <col min="4120" max="4120" width="5.33203125" style="32" customWidth="1"/>
    <col min="4121" max="4128" width="11" style="32" customWidth="1"/>
    <col min="4129" max="4132" width="11" style="32" bestFit="1" customWidth="1"/>
    <col min="4133" max="4133" width="13.6640625" style="32" bestFit="1" customWidth="1"/>
    <col min="4134" max="4353" width="9.33203125" style="32"/>
    <col min="4354" max="4354" width="6.33203125" style="32" customWidth="1"/>
    <col min="4355" max="4355" width="52.6640625" style="32" customWidth="1"/>
    <col min="4356" max="4367" width="12.6640625" style="32" bestFit="1" customWidth="1"/>
    <col min="4368" max="4369" width="15.6640625" style="32" customWidth="1"/>
    <col min="4370" max="4370" width="17.44140625" style="32" customWidth="1"/>
    <col min="4371" max="4371" width="6.5546875" style="32" customWidth="1"/>
    <col min="4372" max="4372" width="4.5546875" style="32" bestFit="1" customWidth="1"/>
    <col min="4373" max="4373" width="6" style="32" customWidth="1"/>
    <col min="4374" max="4375" width="9.33203125" style="32"/>
    <col min="4376" max="4376" width="5.33203125" style="32" customWidth="1"/>
    <col min="4377" max="4384" width="11" style="32" customWidth="1"/>
    <col min="4385" max="4388" width="11" style="32" bestFit="1" customWidth="1"/>
    <col min="4389" max="4389" width="13.6640625" style="32" bestFit="1" customWidth="1"/>
    <col min="4390" max="4609" width="9.33203125" style="32"/>
    <col min="4610" max="4610" width="6.33203125" style="32" customWidth="1"/>
    <col min="4611" max="4611" width="52.6640625" style="32" customWidth="1"/>
    <col min="4612" max="4623" width="12.6640625" style="32" bestFit="1" customWidth="1"/>
    <col min="4624" max="4625" width="15.6640625" style="32" customWidth="1"/>
    <col min="4626" max="4626" width="17.44140625" style="32" customWidth="1"/>
    <col min="4627" max="4627" width="6.5546875" style="32" customWidth="1"/>
    <col min="4628" max="4628" width="4.5546875" style="32" bestFit="1" customWidth="1"/>
    <col min="4629" max="4629" width="6" style="32" customWidth="1"/>
    <col min="4630" max="4631" width="9.33203125" style="32"/>
    <col min="4632" max="4632" width="5.33203125" style="32" customWidth="1"/>
    <col min="4633" max="4640" width="11" style="32" customWidth="1"/>
    <col min="4641" max="4644" width="11" style="32" bestFit="1" customWidth="1"/>
    <col min="4645" max="4645" width="13.6640625" style="32" bestFit="1" customWidth="1"/>
    <col min="4646" max="4865" width="9.33203125" style="32"/>
    <col min="4866" max="4866" width="6.33203125" style="32" customWidth="1"/>
    <col min="4867" max="4867" width="52.6640625" style="32" customWidth="1"/>
    <col min="4868" max="4879" width="12.6640625" style="32" bestFit="1" customWidth="1"/>
    <col min="4880" max="4881" width="15.6640625" style="32" customWidth="1"/>
    <col min="4882" max="4882" width="17.44140625" style="32" customWidth="1"/>
    <col min="4883" max="4883" width="6.5546875" style="32" customWidth="1"/>
    <col min="4884" max="4884" width="4.5546875" style="32" bestFit="1" customWidth="1"/>
    <col min="4885" max="4885" width="6" style="32" customWidth="1"/>
    <col min="4886" max="4887" width="9.33203125" style="32"/>
    <col min="4888" max="4888" width="5.33203125" style="32" customWidth="1"/>
    <col min="4889" max="4896" width="11" style="32" customWidth="1"/>
    <col min="4897" max="4900" width="11" style="32" bestFit="1" customWidth="1"/>
    <col min="4901" max="4901" width="13.6640625" style="32" bestFit="1" customWidth="1"/>
    <col min="4902" max="5121" width="9.33203125" style="32"/>
    <col min="5122" max="5122" width="6.33203125" style="32" customWidth="1"/>
    <col min="5123" max="5123" width="52.6640625" style="32" customWidth="1"/>
    <col min="5124" max="5135" width="12.6640625" style="32" bestFit="1" customWidth="1"/>
    <col min="5136" max="5137" width="15.6640625" style="32" customWidth="1"/>
    <col min="5138" max="5138" width="17.44140625" style="32" customWidth="1"/>
    <col min="5139" max="5139" width="6.5546875" style="32" customWidth="1"/>
    <col min="5140" max="5140" width="4.5546875" style="32" bestFit="1" customWidth="1"/>
    <col min="5141" max="5141" width="6" style="32" customWidth="1"/>
    <col min="5142" max="5143" width="9.33203125" style="32"/>
    <col min="5144" max="5144" width="5.33203125" style="32" customWidth="1"/>
    <col min="5145" max="5152" width="11" style="32" customWidth="1"/>
    <col min="5153" max="5156" width="11" style="32" bestFit="1" customWidth="1"/>
    <col min="5157" max="5157" width="13.6640625" style="32" bestFit="1" customWidth="1"/>
    <col min="5158" max="5377" width="9.33203125" style="32"/>
    <col min="5378" max="5378" width="6.33203125" style="32" customWidth="1"/>
    <col min="5379" max="5379" width="52.6640625" style="32" customWidth="1"/>
    <col min="5380" max="5391" width="12.6640625" style="32" bestFit="1" customWidth="1"/>
    <col min="5392" max="5393" width="15.6640625" style="32" customWidth="1"/>
    <col min="5394" max="5394" width="17.44140625" style="32" customWidth="1"/>
    <col min="5395" max="5395" width="6.5546875" style="32" customWidth="1"/>
    <col min="5396" max="5396" width="4.5546875" style="32" bestFit="1" customWidth="1"/>
    <col min="5397" max="5397" width="6" style="32" customWidth="1"/>
    <col min="5398" max="5399" width="9.33203125" style="32"/>
    <col min="5400" max="5400" width="5.33203125" style="32" customWidth="1"/>
    <col min="5401" max="5408" width="11" style="32" customWidth="1"/>
    <col min="5409" max="5412" width="11" style="32" bestFit="1" customWidth="1"/>
    <col min="5413" max="5413" width="13.6640625" style="32" bestFit="1" customWidth="1"/>
    <col min="5414" max="5633" width="9.33203125" style="32"/>
    <col min="5634" max="5634" width="6.33203125" style="32" customWidth="1"/>
    <col min="5635" max="5635" width="52.6640625" style="32" customWidth="1"/>
    <col min="5636" max="5647" width="12.6640625" style="32" bestFit="1" customWidth="1"/>
    <col min="5648" max="5649" width="15.6640625" style="32" customWidth="1"/>
    <col min="5650" max="5650" width="17.44140625" style="32" customWidth="1"/>
    <col min="5651" max="5651" width="6.5546875" style="32" customWidth="1"/>
    <col min="5652" max="5652" width="4.5546875" style="32" bestFit="1" customWidth="1"/>
    <col min="5653" max="5653" width="6" style="32" customWidth="1"/>
    <col min="5654" max="5655" width="9.33203125" style="32"/>
    <col min="5656" max="5656" width="5.33203125" style="32" customWidth="1"/>
    <col min="5657" max="5664" width="11" style="32" customWidth="1"/>
    <col min="5665" max="5668" width="11" style="32" bestFit="1" customWidth="1"/>
    <col min="5669" max="5669" width="13.6640625" style="32" bestFit="1" customWidth="1"/>
    <col min="5670" max="5889" width="9.33203125" style="32"/>
    <col min="5890" max="5890" width="6.33203125" style="32" customWidth="1"/>
    <col min="5891" max="5891" width="52.6640625" style="32" customWidth="1"/>
    <col min="5892" max="5903" width="12.6640625" style="32" bestFit="1" customWidth="1"/>
    <col min="5904" max="5905" width="15.6640625" style="32" customWidth="1"/>
    <col min="5906" max="5906" width="17.44140625" style="32" customWidth="1"/>
    <col min="5907" max="5907" width="6.5546875" style="32" customWidth="1"/>
    <col min="5908" max="5908" width="4.5546875" style="32" bestFit="1" customWidth="1"/>
    <col min="5909" max="5909" width="6" style="32" customWidth="1"/>
    <col min="5910" max="5911" width="9.33203125" style="32"/>
    <col min="5912" max="5912" width="5.33203125" style="32" customWidth="1"/>
    <col min="5913" max="5920" width="11" style="32" customWidth="1"/>
    <col min="5921" max="5924" width="11" style="32" bestFit="1" customWidth="1"/>
    <col min="5925" max="5925" width="13.6640625" style="32" bestFit="1" customWidth="1"/>
    <col min="5926" max="6145" width="9.33203125" style="32"/>
    <col min="6146" max="6146" width="6.33203125" style="32" customWidth="1"/>
    <col min="6147" max="6147" width="52.6640625" style="32" customWidth="1"/>
    <col min="6148" max="6159" width="12.6640625" style="32" bestFit="1" customWidth="1"/>
    <col min="6160" max="6161" width="15.6640625" style="32" customWidth="1"/>
    <col min="6162" max="6162" width="17.44140625" style="32" customWidth="1"/>
    <col min="6163" max="6163" width="6.5546875" style="32" customWidth="1"/>
    <col min="6164" max="6164" width="4.5546875" style="32" bestFit="1" customWidth="1"/>
    <col min="6165" max="6165" width="6" style="32" customWidth="1"/>
    <col min="6166" max="6167" width="9.33203125" style="32"/>
    <col min="6168" max="6168" width="5.33203125" style="32" customWidth="1"/>
    <col min="6169" max="6176" width="11" style="32" customWidth="1"/>
    <col min="6177" max="6180" width="11" style="32" bestFit="1" customWidth="1"/>
    <col min="6181" max="6181" width="13.6640625" style="32" bestFit="1" customWidth="1"/>
    <col min="6182" max="6401" width="9.33203125" style="32"/>
    <col min="6402" max="6402" width="6.33203125" style="32" customWidth="1"/>
    <col min="6403" max="6403" width="52.6640625" style="32" customWidth="1"/>
    <col min="6404" max="6415" width="12.6640625" style="32" bestFit="1" customWidth="1"/>
    <col min="6416" max="6417" width="15.6640625" style="32" customWidth="1"/>
    <col min="6418" max="6418" width="17.44140625" style="32" customWidth="1"/>
    <col min="6419" max="6419" width="6.5546875" style="32" customWidth="1"/>
    <col min="6420" max="6420" width="4.5546875" style="32" bestFit="1" customWidth="1"/>
    <col min="6421" max="6421" width="6" style="32" customWidth="1"/>
    <col min="6422" max="6423" width="9.33203125" style="32"/>
    <col min="6424" max="6424" width="5.33203125" style="32" customWidth="1"/>
    <col min="6425" max="6432" width="11" style="32" customWidth="1"/>
    <col min="6433" max="6436" width="11" style="32" bestFit="1" customWidth="1"/>
    <col min="6437" max="6437" width="13.6640625" style="32" bestFit="1" customWidth="1"/>
    <col min="6438" max="6657" width="9.33203125" style="32"/>
    <col min="6658" max="6658" width="6.33203125" style="32" customWidth="1"/>
    <col min="6659" max="6659" width="52.6640625" style="32" customWidth="1"/>
    <col min="6660" max="6671" width="12.6640625" style="32" bestFit="1" customWidth="1"/>
    <col min="6672" max="6673" width="15.6640625" style="32" customWidth="1"/>
    <col min="6674" max="6674" width="17.44140625" style="32" customWidth="1"/>
    <col min="6675" max="6675" width="6.5546875" style="32" customWidth="1"/>
    <col min="6676" max="6676" width="4.5546875" style="32" bestFit="1" customWidth="1"/>
    <col min="6677" max="6677" width="6" style="32" customWidth="1"/>
    <col min="6678" max="6679" width="9.33203125" style="32"/>
    <col min="6680" max="6680" width="5.33203125" style="32" customWidth="1"/>
    <col min="6681" max="6688" width="11" style="32" customWidth="1"/>
    <col min="6689" max="6692" width="11" style="32" bestFit="1" customWidth="1"/>
    <col min="6693" max="6693" width="13.6640625" style="32" bestFit="1" customWidth="1"/>
    <col min="6694" max="6913" width="9.33203125" style="32"/>
    <col min="6914" max="6914" width="6.33203125" style="32" customWidth="1"/>
    <col min="6915" max="6915" width="52.6640625" style="32" customWidth="1"/>
    <col min="6916" max="6927" width="12.6640625" style="32" bestFit="1" customWidth="1"/>
    <col min="6928" max="6929" width="15.6640625" style="32" customWidth="1"/>
    <col min="6930" max="6930" width="17.44140625" style="32" customWidth="1"/>
    <col min="6931" max="6931" width="6.5546875" style="32" customWidth="1"/>
    <col min="6932" max="6932" width="4.5546875" style="32" bestFit="1" customWidth="1"/>
    <col min="6933" max="6933" width="6" style="32" customWidth="1"/>
    <col min="6934" max="6935" width="9.33203125" style="32"/>
    <col min="6936" max="6936" width="5.33203125" style="32" customWidth="1"/>
    <col min="6937" max="6944" width="11" style="32" customWidth="1"/>
    <col min="6945" max="6948" width="11" style="32" bestFit="1" customWidth="1"/>
    <col min="6949" max="6949" width="13.6640625" style="32" bestFit="1" customWidth="1"/>
    <col min="6950" max="7169" width="9.33203125" style="32"/>
    <col min="7170" max="7170" width="6.33203125" style="32" customWidth="1"/>
    <col min="7171" max="7171" width="52.6640625" style="32" customWidth="1"/>
    <col min="7172" max="7183" width="12.6640625" style="32" bestFit="1" customWidth="1"/>
    <col min="7184" max="7185" width="15.6640625" style="32" customWidth="1"/>
    <col min="7186" max="7186" width="17.44140625" style="32" customWidth="1"/>
    <col min="7187" max="7187" width="6.5546875" style="32" customWidth="1"/>
    <col min="7188" max="7188" width="4.5546875" style="32" bestFit="1" customWidth="1"/>
    <col min="7189" max="7189" width="6" style="32" customWidth="1"/>
    <col min="7190" max="7191" width="9.33203125" style="32"/>
    <col min="7192" max="7192" width="5.33203125" style="32" customWidth="1"/>
    <col min="7193" max="7200" width="11" style="32" customWidth="1"/>
    <col min="7201" max="7204" width="11" style="32" bestFit="1" customWidth="1"/>
    <col min="7205" max="7205" width="13.6640625" style="32" bestFit="1" customWidth="1"/>
    <col min="7206" max="7425" width="9.33203125" style="32"/>
    <col min="7426" max="7426" width="6.33203125" style="32" customWidth="1"/>
    <col min="7427" max="7427" width="52.6640625" style="32" customWidth="1"/>
    <col min="7428" max="7439" width="12.6640625" style="32" bestFit="1" customWidth="1"/>
    <col min="7440" max="7441" width="15.6640625" style="32" customWidth="1"/>
    <col min="7442" max="7442" width="17.44140625" style="32" customWidth="1"/>
    <col min="7443" max="7443" width="6.5546875" style="32" customWidth="1"/>
    <col min="7444" max="7444" width="4.5546875" style="32" bestFit="1" customWidth="1"/>
    <col min="7445" max="7445" width="6" style="32" customWidth="1"/>
    <col min="7446" max="7447" width="9.33203125" style="32"/>
    <col min="7448" max="7448" width="5.33203125" style="32" customWidth="1"/>
    <col min="7449" max="7456" width="11" style="32" customWidth="1"/>
    <col min="7457" max="7460" width="11" style="32" bestFit="1" customWidth="1"/>
    <col min="7461" max="7461" width="13.6640625" style="32" bestFit="1" customWidth="1"/>
    <col min="7462" max="7681" width="9.33203125" style="32"/>
    <col min="7682" max="7682" width="6.33203125" style="32" customWidth="1"/>
    <col min="7683" max="7683" width="52.6640625" style="32" customWidth="1"/>
    <col min="7684" max="7695" width="12.6640625" style="32" bestFit="1" customWidth="1"/>
    <col min="7696" max="7697" width="15.6640625" style="32" customWidth="1"/>
    <col min="7698" max="7698" width="17.44140625" style="32" customWidth="1"/>
    <col min="7699" max="7699" width="6.5546875" style="32" customWidth="1"/>
    <col min="7700" max="7700" width="4.5546875" style="32" bestFit="1" customWidth="1"/>
    <col min="7701" max="7701" width="6" style="32" customWidth="1"/>
    <col min="7702" max="7703" width="9.33203125" style="32"/>
    <col min="7704" max="7704" width="5.33203125" style="32" customWidth="1"/>
    <col min="7705" max="7712" width="11" style="32" customWidth="1"/>
    <col min="7713" max="7716" width="11" style="32" bestFit="1" customWidth="1"/>
    <col min="7717" max="7717" width="13.6640625" style="32" bestFit="1" customWidth="1"/>
    <col min="7718" max="7937" width="9.33203125" style="32"/>
    <col min="7938" max="7938" width="6.33203125" style="32" customWidth="1"/>
    <col min="7939" max="7939" width="52.6640625" style="32" customWidth="1"/>
    <col min="7940" max="7951" width="12.6640625" style="32" bestFit="1" customWidth="1"/>
    <col min="7952" max="7953" width="15.6640625" style="32" customWidth="1"/>
    <col min="7954" max="7954" width="17.44140625" style="32" customWidth="1"/>
    <col min="7955" max="7955" width="6.5546875" style="32" customWidth="1"/>
    <col min="7956" max="7956" width="4.5546875" style="32" bestFit="1" customWidth="1"/>
    <col min="7957" max="7957" width="6" style="32" customWidth="1"/>
    <col min="7958" max="7959" width="9.33203125" style="32"/>
    <col min="7960" max="7960" width="5.33203125" style="32" customWidth="1"/>
    <col min="7961" max="7968" width="11" style="32" customWidth="1"/>
    <col min="7969" max="7972" width="11" style="32" bestFit="1" customWidth="1"/>
    <col min="7973" max="7973" width="13.6640625" style="32" bestFit="1" customWidth="1"/>
    <col min="7974" max="8193" width="9.33203125" style="32"/>
    <col min="8194" max="8194" width="6.33203125" style="32" customWidth="1"/>
    <col min="8195" max="8195" width="52.6640625" style="32" customWidth="1"/>
    <col min="8196" max="8207" width="12.6640625" style="32" bestFit="1" customWidth="1"/>
    <col min="8208" max="8209" width="15.6640625" style="32" customWidth="1"/>
    <col min="8210" max="8210" width="17.44140625" style="32" customWidth="1"/>
    <col min="8211" max="8211" width="6.5546875" style="32" customWidth="1"/>
    <col min="8212" max="8212" width="4.5546875" style="32" bestFit="1" customWidth="1"/>
    <col min="8213" max="8213" width="6" style="32" customWidth="1"/>
    <col min="8214" max="8215" width="9.33203125" style="32"/>
    <col min="8216" max="8216" width="5.33203125" style="32" customWidth="1"/>
    <col min="8217" max="8224" width="11" style="32" customWidth="1"/>
    <col min="8225" max="8228" width="11" style="32" bestFit="1" customWidth="1"/>
    <col min="8229" max="8229" width="13.6640625" style="32" bestFit="1" customWidth="1"/>
    <col min="8230" max="8449" width="9.33203125" style="32"/>
    <col min="8450" max="8450" width="6.33203125" style="32" customWidth="1"/>
    <col min="8451" max="8451" width="52.6640625" style="32" customWidth="1"/>
    <col min="8452" max="8463" width="12.6640625" style="32" bestFit="1" customWidth="1"/>
    <col min="8464" max="8465" width="15.6640625" style="32" customWidth="1"/>
    <col min="8466" max="8466" width="17.44140625" style="32" customWidth="1"/>
    <col min="8467" max="8467" width="6.5546875" style="32" customWidth="1"/>
    <col min="8468" max="8468" width="4.5546875" style="32" bestFit="1" customWidth="1"/>
    <col min="8469" max="8469" width="6" style="32" customWidth="1"/>
    <col min="8470" max="8471" width="9.33203125" style="32"/>
    <col min="8472" max="8472" width="5.33203125" style="32" customWidth="1"/>
    <col min="8473" max="8480" width="11" style="32" customWidth="1"/>
    <col min="8481" max="8484" width="11" style="32" bestFit="1" customWidth="1"/>
    <col min="8485" max="8485" width="13.6640625" style="32" bestFit="1" customWidth="1"/>
    <col min="8486" max="8705" width="9.33203125" style="32"/>
    <col min="8706" max="8706" width="6.33203125" style="32" customWidth="1"/>
    <col min="8707" max="8707" width="52.6640625" style="32" customWidth="1"/>
    <col min="8708" max="8719" width="12.6640625" style="32" bestFit="1" customWidth="1"/>
    <col min="8720" max="8721" width="15.6640625" style="32" customWidth="1"/>
    <col min="8722" max="8722" width="17.44140625" style="32" customWidth="1"/>
    <col min="8723" max="8723" width="6.5546875" style="32" customWidth="1"/>
    <col min="8724" max="8724" width="4.5546875" style="32" bestFit="1" customWidth="1"/>
    <col min="8725" max="8725" width="6" style="32" customWidth="1"/>
    <col min="8726" max="8727" width="9.33203125" style="32"/>
    <col min="8728" max="8728" width="5.33203125" style="32" customWidth="1"/>
    <col min="8729" max="8736" width="11" style="32" customWidth="1"/>
    <col min="8737" max="8740" width="11" style="32" bestFit="1" customWidth="1"/>
    <col min="8741" max="8741" width="13.6640625" style="32" bestFit="1" customWidth="1"/>
    <col min="8742" max="8961" width="9.33203125" style="32"/>
    <col min="8962" max="8962" width="6.33203125" style="32" customWidth="1"/>
    <col min="8963" max="8963" width="52.6640625" style="32" customWidth="1"/>
    <col min="8964" max="8975" width="12.6640625" style="32" bestFit="1" customWidth="1"/>
    <col min="8976" max="8977" width="15.6640625" style="32" customWidth="1"/>
    <col min="8978" max="8978" width="17.44140625" style="32" customWidth="1"/>
    <col min="8979" max="8979" width="6.5546875" style="32" customWidth="1"/>
    <col min="8980" max="8980" width="4.5546875" style="32" bestFit="1" customWidth="1"/>
    <col min="8981" max="8981" width="6" style="32" customWidth="1"/>
    <col min="8982" max="8983" width="9.33203125" style="32"/>
    <col min="8984" max="8984" width="5.33203125" style="32" customWidth="1"/>
    <col min="8985" max="8992" width="11" style="32" customWidth="1"/>
    <col min="8993" max="8996" width="11" style="32" bestFit="1" customWidth="1"/>
    <col min="8997" max="8997" width="13.6640625" style="32" bestFit="1" customWidth="1"/>
    <col min="8998" max="9217" width="9.33203125" style="32"/>
    <col min="9218" max="9218" width="6.33203125" style="32" customWidth="1"/>
    <col min="9219" max="9219" width="52.6640625" style="32" customWidth="1"/>
    <col min="9220" max="9231" width="12.6640625" style="32" bestFit="1" customWidth="1"/>
    <col min="9232" max="9233" width="15.6640625" style="32" customWidth="1"/>
    <col min="9234" max="9234" width="17.44140625" style="32" customWidth="1"/>
    <col min="9235" max="9235" width="6.5546875" style="32" customWidth="1"/>
    <col min="9236" max="9236" width="4.5546875" style="32" bestFit="1" customWidth="1"/>
    <col min="9237" max="9237" width="6" style="32" customWidth="1"/>
    <col min="9238" max="9239" width="9.33203125" style="32"/>
    <col min="9240" max="9240" width="5.33203125" style="32" customWidth="1"/>
    <col min="9241" max="9248" width="11" style="32" customWidth="1"/>
    <col min="9249" max="9252" width="11" style="32" bestFit="1" customWidth="1"/>
    <col min="9253" max="9253" width="13.6640625" style="32" bestFit="1" customWidth="1"/>
    <col min="9254" max="9473" width="9.33203125" style="32"/>
    <col min="9474" max="9474" width="6.33203125" style="32" customWidth="1"/>
    <col min="9475" max="9475" width="52.6640625" style="32" customWidth="1"/>
    <col min="9476" max="9487" width="12.6640625" style="32" bestFit="1" customWidth="1"/>
    <col min="9488" max="9489" width="15.6640625" style="32" customWidth="1"/>
    <col min="9490" max="9490" width="17.44140625" style="32" customWidth="1"/>
    <col min="9491" max="9491" width="6.5546875" style="32" customWidth="1"/>
    <col min="9492" max="9492" width="4.5546875" style="32" bestFit="1" customWidth="1"/>
    <col min="9493" max="9493" width="6" style="32" customWidth="1"/>
    <col min="9494" max="9495" width="9.33203125" style="32"/>
    <col min="9496" max="9496" width="5.33203125" style="32" customWidth="1"/>
    <col min="9497" max="9504" width="11" style="32" customWidth="1"/>
    <col min="9505" max="9508" width="11" style="32" bestFit="1" customWidth="1"/>
    <col min="9509" max="9509" width="13.6640625" style="32" bestFit="1" customWidth="1"/>
    <col min="9510" max="9729" width="9.33203125" style="32"/>
    <col min="9730" max="9730" width="6.33203125" style="32" customWidth="1"/>
    <col min="9731" max="9731" width="52.6640625" style="32" customWidth="1"/>
    <col min="9732" max="9743" width="12.6640625" style="32" bestFit="1" customWidth="1"/>
    <col min="9744" max="9745" width="15.6640625" style="32" customWidth="1"/>
    <col min="9746" max="9746" width="17.44140625" style="32" customWidth="1"/>
    <col min="9747" max="9747" width="6.5546875" style="32" customWidth="1"/>
    <col min="9748" max="9748" width="4.5546875" style="32" bestFit="1" customWidth="1"/>
    <col min="9749" max="9749" width="6" style="32" customWidth="1"/>
    <col min="9750" max="9751" width="9.33203125" style="32"/>
    <col min="9752" max="9752" width="5.33203125" style="32" customWidth="1"/>
    <col min="9753" max="9760" width="11" style="32" customWidth="1"/>
    <col min="9761" max="9764" width="11" style="32" bestFit="1" customWidth="1"/>
    <col min="9765" max="9765" width="13.6640625" style="32" bestFit="1" customWidth="1"/>
    <col min="9766" max="9985" width="9.33203125" style="32"/>
    <col min="9986" max="9986" width="6.33203125" style="32" customWidth="1"/>
    <col min="9987" max="9987" width="52.6640625" style="32" customWidth="1"/>
    <col min="9988" max="9999" width="12.6640625" style="32" bestFit="1" customWidth="1"/>
    <col min="10000" max="10001" width="15.6640625" style="32" customWidth="1"/>
    <col min="10002" max="10002" width="17.44140625" style="32" customWidth="1"/>
    <col min="10003" max="10003" width="6.5546875" style="32" customWidth="1"/>
    <col min="10004" max="10004" width="4.5546875" style="32" bestFit="1" customWidth="1"/>
    <col min="10005" max="10005" width="6" style="32" customWidth="1"/>
    <col min="10006" max="10007" width="9.33203125" style="32"/>
    <col min="10008" max="10008" width="5.33203125" style="32" customWidth="1"/>
    <col min="10009" max="10016" width="11" style="32" customWidth="1"/>
    <col min="10017" max="10020" width="11" style="32" bestFit="1" customWidth="1"/>
    <col min="10021" max="10021" width="13.6640625" style="32" bestFit="1" customWidth="1"/>
    <col min="10022" max="10241" width="9.33203125" style="32"/>
    <col min="10242" max="10242" width="6.33203125" style="32" customWidth="1"/>
    <col min="10243" max="10243" width="52.6640625" style="32" customWidth="1"/>
    <col min="10244" max="10255" width="12.6640625" style="32" bestFit="1" customWidth="1"/>
    <col min="10256" max="10257" width="15.6640625" style="32" customWidth="1"/>
    <col min="10258" max="10258" width="17.44140625" style="32" customWidth="1"/>
    <col min="10259" max="10259" width="6.5546875" style="32" customWidth="1"/>
    <col min="10260" max="10260" width="4.5546875" style="32" bestFit="1" customWidth="1"/>
    <col min="10261" max="10261" width="6" style="32" customWidth="1"/>
    <col min="10262" max="10263" width="9.33203125" style="32"/>
    <col min="10264" max="10264" width="5.33203125" style="32" customWidth="1"/>
    <col min="10265" max="10272" width="11" style="32" customWidth="1"/>
    <col min="10273" max="10276" width="11" style="32" bestFit="1" customWidth="1"/>
    <col min="10277" max="10277" width="13.6640625" style="32" bestFit="1" customWidth="1"/>
    <col min="10278" max="10497" width="9.33203125" style="32"/>
    <col min="10498" max="10498" width="6.33203125" style="32" customWidth="1"/>
    <col min="10499" max="10499" width="52.6640625" style="32" customWidth="1"/>
    <col min="10500" max="10511" width="12.6640625" style="32" bestFit="1" customWidth="1"/>
    <col min="10512" max="10513" width="15.6640625" style="32" customWidth="1"/>
    <col min="10514" max="10514" width="17.44140625" style="32" customWidth="1"/>
    <col min="10515" max="10515" width="6.5546875" style="32" customWidth="1"/>
    <col min="10516" max="10516" width="4.5546875" style="32" bestFit="1" customWidth="1"/>
    <col min="10517" max="10517" width="6" style="32" customWidth="1"/>
    <col min="10518" max="10519" width="9.33203125" style="32"/>
    <col min="10520" max="10520" width="5.33203125" style="32" customWidth="1"/>
    <col min="10521" max="10528" width="11" style="32" customWidth="1"/>
    <col min="10529" max="10532" width="11" style="32" bestFit="1" customWidth="1"/>
    <col min="10533" max="10533" width="13.6640625" style="32" bestFit="1" customWidth="1"/>
    <col min="10534" max="10753" width="9.33203125" style="32"/>
    <col min="10754" max="10754" width="6.33203125" style="32" customWidth="1"/>
    <col min="10755" max="10755" width="52.6640625" style="32" customWidth="1"/>
    <col min="10756" max="10767" width="12.6640625" style="32" bestFit="1" customWidth="1"/>
    <col min="10768" max="10769" width="15.6640625" style="32" customWidth="1"/>
    <col min="10770" max="10770" width="17.44140625" style="32" customWidth="1"/>
    <col min="10771" max="10771" width="6.5546875" style="32" customWidth="1"/>
    <col min="10772" max="10772" width="4.5546875" style="32" bestFit="1" customWidth="1"/>
    <col min="10773" max="10773" width="6" style="32" customWidth="1"/>
    <col min="10774" max="10775" width="9.33203125" style="32"/>
    <col min="10776" max="10776" width="5.33203125" style="32" customWidth="1"/>
    <col min="10777" max="10784" width="11" style="32" customWidth="1"/>
    <col min="10785" max="10788" width="11" style="32" bestFit="1" customWidth="1"/>
    <col min="10789" max="10789" width="13.6640625" style="32" bestFit="1" customWidth="1"/>
    <col min="10790" max="11009" width="9.33203125" style="32"/>
    <col min="11010" max="11010" width="6.33203125" style="32" customWidth="1"/>
    <col min="11011" max="11011" width="52.6640625" style="32" customWidth="1"/>
    <col min="11012" max="11023" width="12.6640625" style="32" bestFit="1" customWidth="1"/>
    <col min="11024" max="11025" width="15.6640625" style="32" customWidth="1"/>
    <col min="11026" max="11026" width="17.44140625" style="32" customWidth="1"/>
    <col min="11027" max="11027" width="6.5546875" style="32" customWidth="1"/>
    <col min="11028" max="11028" width="4.5546875" style="32" bestFit="1" customWidth="1"/>
    <col min="11029" max="11029" width="6" style="32" customWidth="1"/>
    <col min="11030" max="11031" width="9.33203125" style="32"/>
    <col min="11032" max="11032" width="5.33203125" style="32" customWidth="1"/>
    <col min="11033" max="11040" width="11" style="32" customWidth="1"/>
    <col min="11041" max="11044" width="11" style="32" bestFit="1" customWidth="1"/>
    <col min="11045" max="11045" width="13.6640625" style="32" bestFit="1" customWidth="1"/>
    <col min="11046" max="11265" width="9.33203125" style="32"/>
    <col min="11266" max="11266" width="6.33203125" style="32" customWidth="1"/>
    <col min="11267" max="11267" width="52.6640625" style="32" customWidth="1"/>
    <col min="11268" max="11279" width="12.6640625" style="32" bestFit="1" customWidth="1"/>
    <col min="11280" max="11281" width="15.6640625" style="32" customWidth="1"/>
    <col min="11282" max="11282" width="17.44140625" style="32" customWidth="1"/>
    <col min="11283" max="11283" width="6.5546875" style="32" customWidth="1"/>
    <col min="11284" max="11284" width="4.5546875" style="32" bestFit="1" customWidth="1"/>
    <col min="11285" max="11285" width="6" style="32" customWidth="1"/>
    <col min="11286" max="11287" width="9.33203125" style="32"/>
    <col min="11288" max="11288" width="5.33203125" style="32" customWidth="1"/>
    <col min="11289" max="11296" width="11" style="32" customWidth="1"/>
    <col min="11297" max="11300" width="11" style="32" bestFit="1" customWidth="1"/>
    <col min="11301" max="11301" width="13.6640625" style="32" bestFit="1" customWidth="1"/>
    <col min="11302" max="11521" width="9.33203125" style="32"/>
    <col min="11522" max="11522" width="6.33203125" style="32" customWidth="1"/>
    <col min="11523" max="11523" width="52.6640625" style="32" customWidth="1"/>
    <col min="11524" max="11535" width="12.6640625" style="32" bestFit="1" customWidth="1"/>
    <col min="11536" max="11537" width="15.6640625" style="32" customWidth="1"/>
    <col min="11538" max="11538" width="17.44140625" style="32" customWidth="1"/>
    <col min="11539" max="11539" width="6.5546875" style="32" customWidth="1"/>
    <col min="11540" max="11540" width="4.5546875" style="32" bestFit="1" customWidth="1"/>
    <col min="11541" max="11541" width="6" style="32" customWidth="1"/>
    <col min="11542" max="11543" width="9.33203125" style="32"/>
    <col min="11544" max="11544" width="5.33203125" style="32" customWidth="1"/>
    <col min="11545" max="11552" width="11" style="32" customWidth="1"/>
    <col min="11553" max="11556" width="11" style="32" bestFit="1" customWidth="1"/>
    <col min="11557" max="11557" width="13.6640625" style="32" bestFit="1" customWidth="1"/>
    <col min="11558" max="11777" width="9.33203125" style="32"/>
    <col min="11778" max="11778" width="6.33203125" style="32" customWidth="1"/>
    <col min="11779" max="11779" width="52.6640625" style="32" customWidth="1"/>
    <col min="11780" max="11791" width="12.6640625" style="32" bestFit="1" customWidth="1"/>
    <col min="11792" max="11793" width="15.6640625" style="32" customWidth="1"/>
    <col min="11794" max="11794" width="17.44140625" style="32" customWidth="1"/>
    <col min="11795" max="11795" width="6.5546875" style="32" customWidth="1"/>
    <col min="11796" max="11796" width="4.5546875" style="32" bestFit="1" customWidth="1"/>
    <col min="11797" max="11797" width="6" style="32" customWidth="1"/>
    <col min="11798" max="11799" width="9.33203125" style="32"/>
    <col min="11800" max="11800" width="5.33203125" style="32" customWidth="1"/>
    <col min="11801" max="11808" width="11" style="32" customWidth="1"/>
    <col min="11809" max="11812" width="11" style="32" bestFit="1" customWidth="1"/>
    <col min="11813" max="11813" width="13.6640625" style="32" bestFit="1" customWidth="1"/>
    <col min="11814" max="12033" width="9.33203125" style="32"/>
    <col min="12034" max="12034" width="6.33203125" style="32" customWidth="1"/>
    <col min="12035" max="12035" width="52.6640625" style="32" customWidth="1"/>
    <col min="12036" max="12047" width="12.6640625" style="32" bestFit="1" customWidth="1"/>
    <col min="12048" max="12049" width="15.6640625" style="32" customWidth="1"/>
    <col min="12050" max="12050" width="17.44140625" style="32" customWidth="1"/>
    <col min="12051" max="12051" width="6.5546875" style="32" customWidth="1"/>
    <col min="12052" max="12052" width="4.5546875" style="32" bestFit="1" customWidth="1"/>
    <col min="12053" max="12053" width="6" style="32" customWidth="1"/>
    <col min="12054" max="12055" width="9.33203125" style="32"/>
    <col min="12056" max="12056" width="5.33203125" style="32" customWidth="1"/>
    <col min="12057" max="12064" width="11" style="32" customWidth="1"/>
    <col min="12065" max="12068" width="11" style="32" bestFit="1" customWidth="1"/>
    <col min="12069" max="12069" width="13.6640625" style="32" bestFit="1" customWidth="1"/>
    <col min="12070" max="12289" width="9.33203125" style="32"/>
    <col min="12290" max="12290" width="6.33203125" style="32" customWidth="1"/>
    <col min="12291" max="12291" width="52.6640625" style="32" customWidth="1"/>
    <col min="12292" max="12303" width="12.6640625" style="32" bestFit="1" customWidth="1"/>
    <col min="12304" max="12305" width="15.6640625" style="32" customWidth="1"/>
    <col min="12306" max="12306" width="17.44140625" style="32" customWidth="1"/>
    <col min="12307" max="12307" width="6.5546875" style="32" customWidth="1"/>
    <col min="12308" max="12308" width="4.5546875" style="32" bestFit="1" customWidth="1"/>
    <col min="12309" max="12309" width="6" style="32" customWidth="1"/>
    <col min="12310" max="12311" width="9.33203125" style="32"/>
    <col min="12312" max="12312" width="5.33203125" style="32" customWidth="1"/>
    <col min="12313" max="12320" width="11" style="32" customWidth="1"/>
    <col min="12321" max="12324" width="11" style="32" bestFit="1" customWidth="1"/>
    <col min="12325" max="12325" width="13.6640625" style="32" bestFit="1" customWidth="1"/>
    <col min="12326" max="12545" width="9.33203125" style="32"/>
    <col min="12546" max="12546" width="6.33203125" style="32" customWidth="1"/>
    <col min="12547" max="12547" width="52.6640625" style="32" customWidth="1"/>
    <col min="12548" max="12559" width="12.6640625" style="32" bestFit="1" customWidth="1"/>
    <col min="12560" max="12561" width="15.6640625" style="32" customWidth="1"/>
    <col min="12562" max="12562" width="17.44140625" style="32" customWidth="1"/>
    <col min="12563" max="12563" width="6.5546875" style="32" customWidth="1"/>
    <col min="12564" max="12564" width="4.5546875" style="32" bestFit="1" customWidth="1"/>
    <col min="12565" max="12565" width="6" style="32" customWidth="1"/>
    <col min="12566" max="12567" width="9.33203125" style="32"/>
    <col min="12568" max="12568" width="5.33203125" style="32" customWidth="1"/>
    <col min="12569" max="12576" width="11" style="32" customWidth="1"/>
    <col min="12577" max="12580" width="11" style="32" bestFit="1" customWidth="1"/>
    <col min="12581" max="12581" width="13.6640625" style="32" bestFit="1" customWidth="1"/>
    <col min="12582" max="12801" width="9.33203125" style="32"/>
    <col min="12802" max="12802" width="6.33203125" style="32" customWidth="1"/>
    <col min="12803" max="12803" width="52.6640625" style="32" customWidth="1"/>
    <col min="12804" max="12815" width="12.6640625" style="32" bestFit="1" customWidth="1"/>
    <col min="12816" max="12817" width="15.6640625" style="32" customWidth="1"/>
    <col min="12818" max="12818" width="17.44140625" style="32" customWidth="1"/>
    <col min="12819" max="12819" width="6.5546875" style="32" customWidth="1"/>
    <col min="12820" max="12820" width="4.5546875" style="32" bestFit="1" customWidth="1"/>
    <col min="12821" max="12821" width="6" style="32" customWidth="1"/>
    <col min="12822" max="12823" width="9.33203125" style="32"/>
    <col min="12824" max="12824" width="5.33203125" style="32" customWidth="1"/>
    <col min="12825" max="12832" width="11" style="32" customWidth="1"/>
    <col min="12833" max="12836" width="11" style="32" bestFit="1" customWidth="1"/>
    <col min="12837" max="12837" width="13.6640625" style="32" bestFit="1" customWidth="1"/>
    <col min="12838" max="13057" width="9.33203125" style="32"/>
    <col min="13058" max="13058" width="6.33203125" style="32" customWidth="1"/>
    <col min="13059" max="13059" width="52.6640625" style="32" customWidth="1"/>
    <col min="13060" max="13071" width="12.6640625" style="32" bestFit="1" customWidth="1"/>
    <col min="13072" max="13073" width="15.6640625" style="32" customWidth="1"/>
    <col min="13074" max="13074" width="17.44140625" style="32" customWidth="1"/>
    <col min="13075" max="13075" width="6.5546875" style="32" customWidth="1"/>
    <col min="13076" max="13076" width="4.5546875" style="32" bestFit="1" customWidth="1"/>
    <col min="13077" max="13077" width="6" style="32" customWidth="1"/>
    <col min="13078" max="13079" width="9.33203125" style="32"/>
    <col min="13080" max="13080" width="5.33203125" style="32" customWidth="1"/>
    <col min="13081" max="13088" width="11" style="32" customWidth="1"/>
    <col min="13089" max="13092" width="11" style="32" bestFit="1" customWidth="1"/>
    <col min="13093" max="13093" width="13.6640625" style="32" bestFit="1" customWidth="1"/>
    <col min="13094" max="13313" width="9.33203125" style="32"/>
    <col min="13314" max="13314" width="6.33203125" style="32" customWidth="1"/>
    <col min="13315" max="13315" width="52.6640625" style="32" customWidth="1"/>
    <col min="13316" max="13327" width="12.6640625" style="32" bestFit="1" customWidth="1"/>
    <col min="13328" max="13329" width="15.6640625" style="32" customWidth="1"/>
    <col min="13330" max="13330" width="17.44140625" style="32" customWidth="1"/>
    <col min="13331" max="13331" width="6.5546875" style="32" customWidth="1"/>
    <col min="13332" max="13332" width="4.5546875" style="32" bestFit="1" customWidth="1"/>
    <col min="13333" max="13333" width="6" style="32" customWidth="1"/>
    <col min="13334" max="13335" width="9.33203125" style="32"/>
    <col min="13336" max="13336" width="5.33203125" style="32" customWidth="1"/>
    <col min="13337" max="13344" width="11" style="32" customWidth="1"/>
    <col min="13345" max="13348" width="11" style="32" bestFit="1" customWidth="1"/>
    <col min="13349" max="13349" width="13.6640625" style="32" bestFit="1" customWidth="1"/>
    <col min="13350" max="13569" width="9.33203125" style="32"/>
    <col min="13570" max="13570" width="6.33203125" style="32" customWidth="1"/>
    <col min="13571" max="13571" width="52.6640625" style="32" customWidth="1"/>
    <col min="13572" max="13583" width="12.6640625" style="32" bestFit="1" customWidth="1"/>
    <col min="13584" max="13585" width="15.6640625" style="32" customWidth="1"/>
    <col min="13586" max="13586" width="17.44140625" style="32" customWidth="1"/>
    <col min="13587" max="13587" width="6.5546875" style="32" customWidth="1"/>
    <col min="13588" max="13588" width="4.5546875" style="32" bestFit="1" customWidth="1"/>
    <col min="13589" max="13589" width="6" style="32" customWidth="1"/>
    <col min="13590" max="13591" width="9.33203125" style="32"/>
    <col min="13592" max="13592" width="5.33203125" style="32" customWidth="1"/>
    <col min="13593" max="13600" width="11" style="32" customWidth="1"/>
    <col min="13601" max="13604" width="11" style="32" bestFit="1" customWidth="1"/>
    <col min="13605" max="13605" width="13.6640625" style="32" bestFit="1" customWidth="1"/>
    <col min="13606" max="13825" width="9.33203125" style="32"/>
    <col min="13826" max="13826" width="6.33203125" style="32" customWidth="1"/>
    <col min="13827" max="13827" width="52.6640625" style="32" customWidth="1"/>
    <col min="13828" max="13839" width="12.6640625" style="32" bestFit="1" customWidth="1"/>
    <col min="13840" max="13841" width="15.6640625" style="32" customWidth="1"/>
    <col min="13842" max="13842" width="17.44140625" style="32" customWidth="1"/>
    <col min="13843" max="13843" width="6.5546875" style="32" customWidth="1"/>
    <col min="13844" max="13844" width="4.5546875" style="32" bestFit="1" customWidth="1"/>
    <col min="13845" max="13845" width="6" style="32" customWidth="1"/>
    <col min="13846" max="13847" width="9.33203125" style="32"/>
    <col min="13848" max="13848" width="5.33203125" style="32" customWidth="1"/>
    <col min="13849" max="13856" width="11" style="32" customWidth="1"/>
    <col min="13857" max="13860" width="11" style="32" bestFit="1" customWidth="1"/>
    <col min="13861" max="13861" width="13.6640625" style="32" bestFit="1" customWidth="1"/>
    <col min="13862" max="14081" width="9.33203125" style="32"/>
    <col min="14082" max="14082" width="6.33203125" style="32" customWidth="1"/>
    <col min="14083" max="14083" width="52.6640625" style="32" customWidth="1"/>
    <col min="14084" max="14095" width="12.6640625" style="32" bestFit="1" customWidth="1"/>
    <col min="14096" max="14097" width="15.6640625" style="32" customWidth="1"/>
    <col min="14098" max="14098" width="17.44140625" style="32" customWidth="1"/>
    <col min="14099" max="14099" width="6.5546875" style="32" customWidth="1"/>
    <col min="14100" max="14100" width="4.5546875" style="32" bestFit="1" customWidth="1"/>
    <col min="14101" max="14101" width="6" style="32" customWidth="1"/>
    <col min="14102" max="14103" width="9.33203125" style="32"/>
    <col min="14104" max="14104" width="5.33203125" style="32" customWidth="1"/>
    <col min="14105" max="14112" width="11" style="32" customWidth="1"/>
    <col min="14113" max="14116" width="11" style="32" bestFit="1" customWidth="1"/>
    <col min="14117" max="14117" width="13.6640625" style="32" bestFit="1" customWidth="1"/>
    <col min="14118" max="14337" width="9.33203125" style="32"/>
    <col min="14338" max="14338" width="6.33203125" style="32" customWidth="1"/>
    <col min="14339" max="14339" width="52.6640625" style="32" customWidth="1"/>
    <col min="14340" max="14351" width="12.6640625" style="32" bestFit="1" customWidth="1"/>
    <col min="14352" max="14353" width="15.6640625" style="32" customWidth="1"/>
    <col min="14354" max="14354" width="17.44140625" style="32" customWidth="1"/>
    <col min="14355" max="14355" width="6.5546875" style="32" customWidth="1"/>
    <col min="14356" max="14356" width="4.5546875" style="32" bestFit="1" customWidth="1"/>
    <col min="14357" max="14357" width="6" style="32" customWidth="1"/>
    <col min="14358" max="14359" width="9.33203125" style="32"/>
    <col min="14360" max="14360" width="5.33203125" style="32" customWidth="1"/>
    <col min="14361" max="14368" width="11" style="32" customWidth="1"/>
    <col min="14369" max="14372" width="11" style="32" bestFit="1" customWidth="1"/>
    <col min="14373" max="14373" width="13.6640625" style="32" bestFit="1" customWidth="1"/>
    <col min="14374" max="14593" width="9.33203125" style="32"/>
    <col min="14594" max="14594" width="6.33203125" style="32" customWidth="1"/>
    <col min="14595" max="14595" width="52.6640625" style="32" customWidth="1"/>
    <col min="14596" max="14607" width="12.6640625" style="32" bestFit="1" customWidth="1"/>
    <col min="14608" max="14609" width="15.6640625" style="32" customWidth="1"/>
    <col min="14610" max="14610" width="17.44140625" style="32" customWidth="1"/>
    <col min="14611" max="14611" width="6.5546875" style="32" customWidth="1"/>
    <col min="14612" max="14612" width="4.5546875" style="32" bestFit="1" customWidth="1"/>
    <col min="14613" max="14613" width="6" style="32" customWidth="1"/>
    <col min="14614" max="14615" width="9.33203125" style="32"/>
    <col min="14616" max="14616" width="5.33203125" style="32" customWidth="1"/>
    <col min="14617" max="14624" width="11" style="32" customWidth="1"/>
    <col min="14625" max="14628" width="11" style="32" bestFit="1" customWidth="1"/>
    <col min="14629" max="14629" width="13.6640625" style="32" bestFit="1" customWidth="1"/>
    <col min="14630" max="14849" width="9.33203125" style="32"/>
    <col min="14850" max="14850" width="6.33203125" style="32" customWidth="1"/>
    <col min="14851" max="14851" width="52.6640625" style="32" customWidth="1"/>
    <col min="14852" max="14863" width="12.6640625" style="32" bestFit="1" customWidth="1"/>
    <col min="14864" max="14865" width="15.6640625" style="32" customWidth="1"/>
    <col min="14866" max="14866" width="17.44140625" style="32" customWidth="1"/>
    <col min="14867" max="14867" width="6.5546875" style="32" customWidth="1"/>
    <col min="14868" max="14868" width="4.5546875" style="32" bestFit="1" customWidth="1"/>
    <col min="14869" max="14869" width="6" style="32" customWidth="1"/>
    <col min="14870" max="14871" width="9.33203125" style="32"/>
    <col min="14872" max="14872" width="5.33203125" style="32" customWidth="1"/>
    <col min="14873" max="14880" width="11" style="32" customWidth="1"/>
    <col min="14881" max="14884" width="11" style="32" bestFit="1" customWidth="1"/>
    <col min="14885" max="14885" width="13.6640625" style="32" bestFit="1" customWidth="1"/>
    <col min="14886" max="15105" width="9.33203125" style="32"/>
    <col min="15106" max="15106" width="6.33203125" style="32" customWidth="1"/>
    <col min="15107" max="15107" width="52.6640625" style="32" customWidth="1"/>
    <col min="15108" max="15119" width="12.6640625" style="32" bestFit="1" customWidth="1"/>
    <col min="15120" max="15121" width="15.6640625" style="32" customWidth="1"/>
    <col min="15122" max="15122" width="17.44140625" style="32" customWidth="1"/>
    <col min="15123" max="15123" width="6.5546875" style="32" customWidth="1"/>
    <col min="15124" max="15124" width="4.5546875" style="32" bestFit="1" customWidth="1"/>
    <col min="15125" max="15125" width="6" style="32" customWidth="1"/>
    <col min="15126" max="15127" width="9.33203125" style="32"/>
    <col min="15128" max="15128" width="5.33203125" style="32" customWidth="1"/>
    <col min="15129" max="15136" width="11" style="32" customWidth="1"/>
    <col min="15137" max="15140" width="11" style="32" bestFit="1" customWidth="1"/>
    <col min="15141" max="15141" width="13.6640625" style="32" bestFit="1" customWidth="1"/>
    <col min="15142" max="15361" width="9.33203125" style="32"/>
    <col min="15362" max="15362" width="6.33203125" style="32" customWidth="1"/>
    <col min="15363" max="15363" width="52.6640625" style="32" customWidth="1"/>
    <col min="15364" max="15375" width="12.6640625" style="32" bestFit="1" customWidth="1"/>
    <col min="15376" max="15377" width="15.6640625" style="32" customWidth="1"/>
    <col min="15378" max="15378" width="17.44140625" style="32" customWidth="1"/>
    <col min="15379" max="15379" width="6.5546875" style="32" customWidth="1"/>
    <col min="15380" max="15380" width="4.5546875" style="32" bestFit="1" customWidth="1"/>
    <col min="15381" max="15381" width="6" style="32" customWidth="1"/>
    <col min="15382" max="15383" width="9.33203125" style="32"/>
    <col min="15384" max="15384" width="5.33203125" style="32" customWidth="1"/>
    <col min="15385" max="15392" width="11" style="32" customWidth="1"/>
    <col min="15393" max="15396" width="11" style="32" bestFit="1" customWidth="1"/>
    <col min="15397" max="15397" width="13.6640625" style="32" bestFit="1" customWidth="1"/>
    <col min="15398" max="15617" width="9.33203125" style="32"/>
    <col min="15618" max="15618" width="6.33203125" style="32" customWidth="1"/>
    <col min="15619" max="15619" width="52.6640625" style="32" customWidth="1"/>
    <col min="15620" max="15631" width="12.6640625" style="32" bestFit="1" customWidth="1"/>
    <col min="15632" max="15633" width="15.6640625" style="32" customWidth="1"/>
    <col min="15634" max="15634" width="17.44140625" style="32" customWidth="1"/>
    <col min="15635" max="15635" width="6.5546875" style="32" customWidth="1"/>
    <col min="15636" max="15636" width="4.5546875" style="32" bestFit="1" customWidth="1"/>
    <col min="15637" max="15637" width="6" style="32" customWidth="1"/>
    <col min="15638" max="15639" width="9.33203125" style="32"/>
    <col min="15640" max="15640" width="5.33203125" style="32" customWidth="1"/>
    <col min="15641" max="15648" width="11" style="32" customWidth="1"/>
    <col min="15649" max="15652" width="11" style="32" bestFit="1" customWidth="1"/>
    <col min="15653" max="15653" width="13.6640625" style="32" bestFit="1" customWidth="1"/>
    <col min="15654" max="15873" width="9.33203125" style="32"/>
    <col min="15874" max="15874" width="6.33203125" style="32" customWidth="1"/>
    <col min="15875" max="15875" width="52.6640625" style="32" customWidth="1"/>
    <col min="15876" max="15887" width="12.6640625" style="32" bestFit="1" customWidth="1"/>
    <col min="15888" max="15889" width="15.6640625" style="32" customWidth="1"/>
    <col min="15890" max="15890" width="17.44140625" style="32" customWidth="1"/>
    <col min="15891" max="15891" width="6.5546875" style="32" customWidth="1"/>
    <col min="15892" max="15892" width="4.5546875" style="32" bestFit="1" customWidth="1"/>
    <col min="15893" max="15893" width="6" style="32" customWidth="1"/>
    <col min="15894" max="15895" width="9.33203125" style="32"/>
    <col min="15896" max="15896" width="5.33203125" style="32" customWidth="1"/>
    <col min="15897" max="15904" width="11" style="32" customWidth="1"/>
    <col min="15905" max="15908" width="11" style="32" bestFit="1" customWidth="1"/>
    <col min="15909" max="15909" width="13.6640625" style="32" bestFit="1" customWidth="1"/>
    <col min="15910" max="16129" width="9.33203125" style="32"/>
    <col min="16130" max="16130" width="6.33203125" style="32" customWidth="1"/>
    <col min="16131" max="16131" width="52.6640625" style="32" customWidth="1"/>
    <col min="16132" max="16143" width="12.6640625" style="32" bestFit="1" customWidth="1"/>
    <col min="16144" max="16145" width="15.6640625" style="32" customWidth="1"/>
    <col min="16146" max="16146" width="17.44140625" style="32" customWidth="1"/>
    <col min="16147" max="16147" width="6.5546875" style="32" customWidth="1"/>
    <col min="16148" max="16148" width="4.5546875" style="32" bestFit="1" customWidth="1"/>
    <col min="16149" max="16149" width="6" style="32" customWidth="1"/>
    <col min="16150" max="16151" width="9.33203125" style="32"/>
    <col min="16152" max="16152" width="5.33203125" style="32" customWidth="1"/>
    <col min="16153" max="16160" width="11" style="32" customWidth="1"/>
    <col min="16161" max="16164" width="11" style="32" bestFit="1" customWidth="1"/>
    <col min="16165" max="16165" width="13.6640625" style="32" bestFit="1" customWidth="1"/>
    <col min="16166" max="16384" width="9.33203125" style="32"/>
  </cols>
  <sheetData>
    <row r="1" spans="1:53">
      <c r="A1" s="8">
        <f>+'N2-02-REN - Qtds e fatur_GGS'!A1+1</f>
        <v>3</v>
      </c>
    </row>
    <row r="2" spans="1:53" ht="15.6">
      <c r="C2" s="934" t="str">
        <f>Índice!E9</f>
        <v>Quadro N2-03-REN - Quantidades e faturação_TEE</v>
      </c>
      <c r="D2" s="934"/>
      <c r="E2" s="934"/>
      <c r="F2" s="934"/>
      <c r="G2" s="934"/>
      <c r="H2" s="934"/>
      <c r="I2" s="934"/>
    </row>
    <row r="4" spans="1:53" ht="15.6">
      <c r="C4" s="935" t="str">
        <f>"Quadro N2-"&amp;A1&amp;"a - TEE - Quantidades"</f>
        <v>Quadro N2-3a - TEE - Quantidades</v>
      </c>
      <c r="D4" s="935"/>
      <c r="E4" s="935"/>
      <c r="F4" s="935"/>
      <c r="G4" s="935"/>
      <c r="H4" s="935"/>
      <c r="I4" s="935"/>
      <c r="J4" s="40"/>
      <c r="K4" s="40"/>
      <c r="L4" s="40"/>
      <c r="M4" s="40"/>
      <c r="N4" s="40"/>
      <c r="O4" s="40"/>
      <c r="P4" s="41"/>
      <c r="Q4" s="58"/>
      <c r="R4" s="75"/>
      <c r="S4" s="58"/>
      <c r="T4" s="58"/>
    </row>
    <row r="5" spans="1:53">
      <c r="C5" s="33"/>
      <c r="D5" s="33"/>
      <c r="E5" s="33"/>
      <c r="F5" s="33"/>
      <c r="G5" s="33"/>
      <c r="H5" s="33"/>
      <c r="I5" s="33"/>
      <c r="P5" s="34" t="s">
        <v>180</v>
      </c>
      <c r="R5" s="33"/>
      <c r="S5" s="33"/>
      <c r="T5" s="33"/>
      <c r="U5" s="33"/>
      <c r="V5" s="33"/>
      <c r="W5" s="33"/>
      <c r="X5" s="33"/>
      <c r="Y5" s="33"/>
      <c r="Z5" s="33"/>
      <c r="AA5" s="33"/>
      <c r="AB5" s="33"/>
      <c r="AC5" s="33"/>
      <c r="AD5" s="33"/>
      <c r="AE5" s="33"/>
      <c r="AF5" s="33"/>
    </row>
    <row r="6" spans="1:53" s="33" customFormat="1" ht="4.5" customHeight="1">
      <c r="A6" s="32"/>
      <c r="B6" s="32"/>
      <c r="J6" s="32"/>
      <c r="K6" s="32"/>
      <c r="L6" s="32"/>
      <c r="M6" s="32"/>
      <c r="N6" s="32"/>
      <c r="O6" s="32"/>
      <c r="P6" s="32"/>
      <c r="Q6" s="32"/>
    </row>
    <row r="7" spans="1:53" s="33" customFormat="1" ht="27" customHeight="1">
      <c r="A7" s="32"/>
      <c r="B7" s="32"/>
      <c r="C7" s="37" t="s">
        <v>260</v>
      </c>
      <c r="D7" s="419" t="s">
        <v>181</v>
      </c>
      <c r="E7" s="419" t="s">
        <v>182</v>
      </c>
      <c r="F7" s="419" t="s">
        <v>183</v>
      </c>
      <c r="G7" s="419" t="s">
        <v>184</v>
      </c>
      <c r="H7" s="419" t="s">
        <v>185</v>
      </c>
      <c r="I7" s="419" t="s">
        <v>186</v>
      </c>
      <c r="J7" s="36" t="s">
        <v>187</v>
      </c>
      <c r="K7" s="36" t="s">
        <v>188</v>
      </c>
      <c r="L7" s="36" t="s">
        <v>189</v>
      </c>
      <c r="M7" s="36" t="s">
        <v>190</v>
      </c>
      <c r="N7" s="36" t="s">
        <v>191</v>
      </c>
      <c r="O7" s="36" t="s">
        <v>192</v>
      </c>
      <c r="P7" s="37" t="s">
        <v>282</v>
      </c>
      <c r="Q7" s="32"/>
    </row>
    <row r="8" spans="1:53" s="33" customFormat="1" ht="14.25" customHeight="1">
      <c r="A8" s="32"/>
      <c r="B8" s="32"/>
      <c r="C8" s="56"/>
      <c r="D8" s="420"/>
      <c r="E8" s="420"/>
      <c r="F8" s="420"/>
      <c r="G8" s="420"/>
      <c r="H8" s="420"/>
      <c r="I8" s="420"/>
      <c r="J8" s="39"/>
      <c r="K8" s="39"/>
      <c r="L8" s="39"/>
      <c r="M8" s="39"/>
      <c r="N8" s="39"/>
      <c r="O8" s="39"/>
      <c r="P8" s="56"/>
      <c r="Q8" s="32"/>
    </row>
    <row r="9" spans="1:53">
      <c r="C9" s="76" t="s">
        <v>193</v>
      </c>
      <c r="D9" s="58"/>
      <c r="E9" s="58"/>
      <c r="F9" s="58"/>
      <c r="G9" s="58"/>
      <c r="H9" s="58"/>
      <c r="I9" s="58"/>
      <c r="J9" s="57"/>
      <c r="K9" s="57"/>
      <c r="L9" s="57"/>
      <c r="M9" s="57"/>
      <c r="N9" s="57"/>
      <c r="O9" s="57"/>
      <c r="P9" s="58"/>
      <c r="Q9" s="59"/>
      <c r="R9" s="60"/>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row>
    <row r="10" spans="1:53">
      <c r="C10" s="62" t="s">
        <v>198</v>
      </c>
      <c r="D10" s="62"/>
      <c r="E10" s="62"/>
      <c r="F10" s="62"/>
      <c r="G10" s="62"/>
      <c r="H10" s="62"/>
      <c r="I10" s="62"/>
      <c r="J10" s="61"/>
      <c r="K10" s="61"/>
      <c r="L10" s="61"/>
      <c r="M10" s="61"/>
      <c r="N10" s="61"/>
      <c r="O10" s="61"/>
      <c r="P10" s="62"/>
      <c r="Q10" s="59"/>
      <c r="R10" s="59"/>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row>
    <row r="11" spans="1:53">
      <c r="C11" s="421" t="s">
        <v>244</v>
      </c>
      <c r="D11" s="62"/>
      <c r="E11" s="62"/>
      <c r="F11" s="62"/>
      <c r="G11" s="62"/>
      <c r="H11" s="62"/>
      <c r="I11" s="62"/>
      <c r="J11" s="61"/>
      <c r="K11" s="61"/>
      <c r="L11" s="61"/>
      <c r="M11" s="61"/>
      <c r="N11" s="61"/>
      <c r="O11" s="61"/>
      <c r="P11" s="62"/>
      <c r="Q11" s="59"/>
      <c r="R11" s="59"/>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row>
    <row r="12" spans="1:53" ht="17.25" customHeight="1">
      <c r="C12" s="422" t="s">
        <v>205</v>
      </c>
      <c r="D12" s="68"/>
      <c r="E12" s="68"/>
      <c r="F12" s="68"/>
      <c r="G12" s="68"/>
      <c r="H12" s="68"/>
      <c r="I12" s="68"/>
      <c r="J12" s="63"/>
      <c r="K12" s="63"/>
      <c r="L12" s="63"/>
      <c r="M12" s="63"/>
      <c r="N12" s="63"/>
      <c r="O12" s="63"/>
      <c r="P12" s="64"/>
      <c r="Q12" s="59"/>
      <c r="R12" s="33"/>
      <c r="S12" s="33"/>
      <c r="T12" s="65"/>
      <c r="U12" s="33"/>
      <c r="V12" s="66"/>
      <c r="W12" s="33"/>
      <c r="X12" s="33"/>
      <c r="Y12" s="33"/>
      <c r="Z12" s="33"/>
      <c r="AA12" s="33"/>
      <c r="AB12" s="33"/>
      <c r="AC12" s="33"/>
      <c r="AD12" s="33"/>
      <c r="AE12" s="33"/>
      <c r="AF12" s="33"/>
      <c r="AG12" s="33"/>
      <c r="AH12" s="33"/>
      <c r="AI12" s="33"/>
      <c r="AJ12" s="33"/>
      <c r="AK12" s="67"/>
      <c r="AL12" s="33"/>
      <c r="AM12" s="33"/>
      <c r="AN12" s="33"/>
      <c r="AO12" s="33"/>
      <c r="AP12" s="33"/>
      <c r="AQ12" s="33"/>
      <c r="AR12" s="33"/>
      <c r="AS12" s="33"/>
      <c r="AT12" s="33"/>
      <c r="AU12" s="33"/>
      <c r="AV12" s="33"/>
      <c r="AW12" s="33"/>
      <c r="AX12" s="33"/>
      <c r="AY12" s="33"/>
      <c r="AZ12" s="33"/>
      <c r="BA12" s="33"/>
    </row>
    <row r="13" spans="1:53" ht="15" customHeight="1">
      <c r="C13" s="422" t="s">
        <v>206</v>
      </c>
      <c r="D13" s="68"/>
      <c r="E13" s="68"/>
      <c r="F13" s="68"/>
      <c r="G13" s="68"/>
      <c r="H13" s="68"/>
      <c r="I13" s="68"/>
      <c r="J13" s="63"/>
      <c r="K13" s="63"/>
      <c r="L13" s="63"/>
      <c r="M13" s="63"/>
      <c r="N13" s="63"/>
      <c r="O13" s="63"/>
      <c r="P13" s="64"/>
      <c r="Q13" s="59"/>
      <c r="R13" s="33"/>
      <c r="S13" s="33"/>
      <c r="T13" s="65"/>
      <c r="U13" s="33"/>
      <c r="V13" s="66"/>
      <c r="W13" s="33"/>
      <c r="X13" s="33"/>
      <c r="Y13" s="33"/>
      <c r="Z13" s="33"/>
      <c r="AA13" s="33"/>
      <c r="AB13" s="33"/>
      <c r="AC13" s="33"/>
      <c r="AD13" s="33"/>
      <c r="AE13" s="33"/>
      <c r="AF13" s="33"/>
      <c r="AG13" s="33"/>
      <c r="AH13" s="33"/>
      <c r="AI13" s="33"/>
      <c r="AJ13" s="33"/>
      <c r="AK13" s="67"/>
      <c r="AL13" s="33"/>
      <c r="AM13" s="33"/>
      <c r="AN13" s="33"/>
      <c r="AO13" s="33"/>
      <c r="AP13" s="33"/>
      <c r="AQ13" s="33"/>
      <c r="AR13" s="33"/>
      <c r="AS13" s="33"/>
      <c r="AT13" s="33"/>
      <c r="AU13" s="33"/>
      <c r="AV13" s="33"/>
      <c r="AW13" s="33"/>
      <c r="AX13" s="33"/>
      <c r="AY13" s="33"/>
      <c r="AZ13" s="33"/>
      <c r="BA13" s="33"/>
    </row>
    <row r="14" spans="1:53" ht="15" customHeight="1">
      <c r="C14" s="421" t="s">
        <v>245</v>
      </c>
      <c r="D14" s="68"/>
      <c r="E14" s="68"/>
      <c r="F14" s="68"/>
      <c r="G14" s="68"/>
      <c r="H14" s="68"/>
      <c r="I14" s="68"/>
      <c r="J14" s="63"/>
      <c r="K14" s="63"/>
      <c r="L14" s="63"/>
      <c r="M14" s="63"/>
      <c r="N14" s="63"/>
      <c r="O14" s="63"/>
      <c r="P14" s="68"/>
      <c r="Q14" s="59"/>
      <c r="R14" s="33"/>
      <c r="S14" s="33"/>
      <c r="T14" s="65"/>
      <c r="U14" s="33"/>
      <c r="V14" s="66"/>
      <c r="W14" s="33"/>
      <c r="X14" s="33"/>
      <c r="Y14" s="33"/>
      <c r="Z14" s="33"/>
      <c r="AA14" s="33"/>
      <c r="AB14" s="33"/>
      <c r="AC14" s="33"/>
      <c r="AD14" s="33"/>
      <c r="AE14" s="33"/>
      <c r="AF14" s="33"/>
      <c r="AG14" s="33"/>
      <c r="AH14" s="33"/>
      <c r="AI14" s="33"/>
      <c r="AJ14" s="33"/>
      <c r="AK14" s="67"/>
      <c r="AL14" s="33"/>
      <c r="AM14" s="33"/>
      <c r="AN14" s="33"/>
      <c r="AO14" s="33"/>
      <c r="AP14" s="33"/>
      <c r="AQ14" s="33"/>
      <c r="AR14" s="33"/>
      <c r="AS14" s="33"/>
      <c r="AT14" s="33"/>
      <c r="AU14" s="33"/>
      <c r="AV14" s="33"/>
      <c r="AW14" s="33"/>
      <c r="AX14" s="33"/>
      <c r="AY14" s="33"/>
      <c r="AZ14" s="33"/>
      <c r="BA14" s="33"/>
    </row>
    <row r="15" spans="1:53" ht="15.75" customHeight="1">
      <c r="C15" s="422" t="s">
        <v>194</v>
      </c>
      <c r="D15" s="68"/>
      <c r="E15" s="68"/>
      <c r="F15" s="68"/>
      <c r="G15" s="68"/>
      <c r="H15" s="68"/>
      <c r="I15" s="68"/>
      <c r="J15" s="63"/>
      <c r="K15" s="63"/>
      <c r="L15" s="63"/>
      <c r="M15" s="63"/>
      <c r="N15" s="63"/>
      <c r="O15" s="63"/>
      <c r="P15" s="64"/>
      <c r="Q15" s="69"/>
      <c r="R15" s="33"/>
      <c r="S15" s="33"/>
      <c r="T15" s="65"/>
      <c r="U15" s="33"/>
      <c r="V15" s="66"/>
      <c r="W15" s="33"/>
      <c r="X15" s="33"/>
      <c r="Y15" s="33"/>
      <c r="Z15" s="33"/>
      <c r="AA15" s="33"/>
      <c r="AB15" s="33"/>
      <c r="AC15" s="33"/>
      <c r="AD15" s="33"/>
      <c r="AE15" s="33"/>
      <c r="AF15" s="33"/>
      <c r="AG15" s="33"/>
      <c r="AH15" s="33"/>
      <c r="AI15" s="33"/>
      <c r="AJ15" s="33"/>
      <c r="AK15" s="67"/>
      <c r="AL15" s="33"/>
      <c r="AM15" s="33"/>
      <c r="AN15" s="33"/>
      <c r="AO15" s="33"/>
      <c r="AP15" s="33"/>
      <c r="AQ15" s="33"/>
      <c r="AR15" s="33"/>
      <c r="AS15" s="33"/>
      <c r="AT15" s="33"/>
      <c r="AU15" s="33"/>
      <c r="AV15" s="33"/>
      <c r="AW15" s="33"/>
      <c r="AX15" s="33"/>
      <c r="AY15" s="33"/>
      <c r="AZ15" s="33"/>
      <c r="BA15" s="33"/>
    </row>
    <row r="16" spans="1:53" ht="15.75" customHeight="1">
      <c r="C16" s="422" t="s">
        <v>195</v>
      </c>
      <c r="D16" s="68"/>
      <c r="E16" s="68"/>
      <c r="F16" s="68"/>
      <c r="G16" s="68"/>
      <c r="H16" s="68"/>
      <c r="I16" s="68"/>
      <c r="J16" s="63"/>
      <c r="K16" s="63"/>
      <c r="L16" s="63"/>
      <c r="M16" s="63"/>
      <c r="N16" s="63"/>
      <c r="O16" s="63"/>
      <c r="P16" s="64"/>
      <c r="Q16" s="69"/>
      <c r="R16" s="33"/>
      <c r="S16" s="33"/>
      <c r="T16" s="65"/>
      <c r="U16" s="33"/>
      <c r="V16" s="66"/>
      <c r="W16" s="33"/>
      <c r="X16" s="33"/>
      <c r="Y16" s="33"/>
      <c r="Z16" s="33"/>
      <c r="AA16" s="33"/>
      <c r="AB16" s="33"/>
      <c r="AC16" s="33"/>
      <c r="AD16" s="33"/>
      <c r="AE16" s="33"/>
      <c r="AF16" s="33"/>
      <c r="AG16" s="33"/>
      <c r="AH16" s="33"/>
      <c r="AI16" s="33"/>
      <c r="AJ16" s="33"/>
      <c r="AK16" s="67"/>
      <c r="AL16" s="33"/>
      <c r="AM16" s="33"/>
      <c r="AN16" s="33"/>
      <c r="AO16" s="33"/>
      <c r="AP16" s="33"/>
      <c r="AQ16" s="33"/>
      <c r="AR16" s="33"/>
      <c r="AS16" s="33"/>
      <c r="AT16" s="33"/>
      <c r="AU16" s="33"/>
      <c r="AV16" s="33"/>
      <c r="AW16" s="33"/>
      <c r="AX16" s="33"/>
      <c r="AY16" s="33"/>
      <c r="AZ16" s="33"/>
      <c r="BA16" s="33"/>
    </row>
    <row r="17" spans="3:53" ht="15.75" customHeight="1">
      <c r="C17" s="422" t="s">
        <v>196</v>
      </c>
      <c r="D17" s="68"/>
      <c r="E17" s="68"/>
      <c r="F17" s="68"/>
      <c r="G17" s="68"/>
      <c r="H17" s="68"/>
      <c r="I17" s="68"/>
      <c r="J17" s="63"/>
      <c r="K17" s="63"/>
      <c r="L17" s="63"/>
      <c r="M17" s="63"/>
      <c r="N17" s="63"/>
      <c r="O17" s="63"/>
      <c r="P17" s="64"/>
      <c r="Q17" s="69"/>
      <c r="R17" s="33"/>
      <c r="S17" s="33"/>
      <c r="T17" s="65"/>
      <c r="U17" s="33"/>
      <c r="V17" s="66"/>
      <c r="W17" s="33"/>
      <c r="X17" s="33"/>
      <c r="Y17" s="33"/>
      <c r="Z17" s="33"/>
      <c r="AA17" s="33"/>
      <c r="AB17" s="33"/>
      <c r="AC17" s="33"/>
      <c r="AD17" s="33"/>
      <c r="AE17" s="33"/>
      <c r="AF17" s="33"/>
      <c r="AG17" s="33"/>
      <c r="AH17" s="33"/>
      <c r="AI17" s="33"/>
      <c r="AJ17" s="33"/>
      <c r="AK17" s="67"/>
      <c r="AL17" s="33"/>
      <c r="AM17" s="33"/>
      <c r="AN17" s="33"/>
      <c r="AO17" s="33"/>
      <c r="AP17" s="33"/>
      <c r="AQ17" s="33"/>
      <c r="AR17" s="33"/>
      <c r="AS17" s="33"/>
      <c r="AT17" s="33"/>
      <c r="AU17" s="33"/>
      <c r="AV17" s="33"/>
      <c r="AW17" s="33"/>
      <c r="AX17" s="33"/>
      <c r="AY17" s="33"/>
      <c r="AZ17" s="33"/>
      <c r="BA17" s="33"/>
    </row>
    <row r="18" spans="3:53" ht="15.75" customHeight="1">
      <c r="C18" s="422" t="s">
        <v>197</v>
      </c>
      <c r="D18" s="68"/>
      <c r="E18" s="68"/>
      <c r="F18" s="68"/>
      <c r="G18" s="68"/>
      <c r="H18" s="68"/>
      <c r="I18" s="68"/>
      <c r="J18" s="63"/>
      <c r="K18" s="63"/>
      <c r="L18" s="63"/>
      <c r="M18" s="63"/>
      <c r="N18" s="63"/>
      <c r="O18" s="63"/>
      <c r="P18" s="64"/>
      <c r="Q18" s="69"/>
      <c r="R18" s="33"/>
      <c r="S18" s="33"/>
      <c r="T18" s="65"/>
      <c r="U18" s="33"/>
      <c r="V18" s="66"/>
      <c r="W18" s="33"/>
      <c r="X18" s="33"/>
      <c r="Y18" s="33"/>
      <c r="Z18" s="33"/>
      <c r="AA18" s="33"/>
      <c r="AB18" s="33"/>
      <c r="AC18" s="33"/>
      <c r="AD18" s="33"/>
      <c r="AE18" s="33"/>
      <c r="AF18" s="33"/>
      <c r="AG18" s="33"/>
      <c r="AH18" s="33"/>
      <c r="AI18" s="33"/>
      <c r="AJ18" s="33"/>
      <c r="AK18" s="67"/>
      <c r="AL18" s="33"/>
      <c r="AM18" s="33"/>
      <c r="AN18" s="33"/>
      <c r="AO18" s="33"/>
      <c r="AP18" s="33"/>
      <c r="AQ18" s="33"/>
      <c r="AR18" s="33"/>
      <c r="AS18" s="33"/>
      <c r="AT18" s="33"/>
      <c r="AU18" s="33"/>
      <c r="AV18" s="33"/>
      <c r="AW18" s="33"/>
      <c r="AX18" s="33"/>
      <c r="AY18" s="33"/>
      <c r="AZ18" s="33"/>
      <c r="BA18" s="33"/>
    </row>
    <row r="19" spans="3:53">
      <c r="C19" s="421" t="s">
        <v>267</v>
      </c>
      <c r="D19" s="62"/>
      <c r="E19" s="62"/>
      <c r="F19" s="62"/>
      <c r="G19" s="62"/>
      <c r="H19" s="62"/>
      <c r="I19" s="62"/>
      <c r="J19" s="61"/>
      <c r="K19" s="61"/>
      <c r="L19" s="61"/>
      <c r="M19" s="61"/>
      <c r="N19" s="61"/>
      <c r="O19" s="61"/>
      <c r="P19" s="62"/>
      <c r="Q19" s="59"/>
      <c r="R19" s="59"/>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row>
    <row r="20" spans="3:53" ht="15.75" customHeight="1">
      <c r="C20" s="422" t="s">
        <v>207</v>
      </c>
      <c r="D20" s="68"/>
      <c r="E20" s="68"/>
      <c r="F20" s="68"/>
      <c r="G20" s="68"/>
      <c r="H20" s="68"/>
      <c r="I20" s="68"/>
      <c r="J20" s="63"/>
      <c r="K20" s="63"/>
      <c r="L20" s="63"/>
      <c r="M20" s="63"/>
      <c r="N20" s="63"/>
      <c r="O20" s="63"/>
      <c r="P20" s="64"/>
      <c r="Q20" s="69"/>
      <c r="R20" s="33"/>
      <c r="S20" s="33"/>
      <c r="T20" s="65"/>
      <c r="U20" s="33"/>
      <c r="V20" s="66"/>
      <c r="W20" s="33"/>
      <c r="X20" s="33"/>
      <c r="Y20" s="33"/>
      <c r="Z20" s="33"/>
      <c r="AA20" s="33"/>
      <c r="AB20" s="33"/>
      <c r="AC20" s="33"/>
      <c r="AD20" s="33"/>
      <c r="AE20" s="33"/>
      <c r="AF20" s="33"/>
      <c r="AG20" s="33"/>
      <c r="AH20" s="33"/>
      <c r="AI20" s="33"/>
      <c r="AJ20" s="33"/>
      <c r="AK20" s="67"/>
      <c r="AL20" s="33"/>
      <c r="AM20" s="33"/>
      <c r="AN20" s="33"/>
      <c r="AO20" s="33"/>
      <c r="AP20" s="33"/>
      <c r="AQ20" s="33"/>
      <c r="AR20" s="33"/>
      <c r="AS20" s="33"/>
      <c r="AT20" s="33"/>
      <c r="AU20" s="33"/>
      <c r="AV20" s="33"/>
      <c r="AW20" s="33"/>
      <c r="AX20" s="33"/>
      <c r="AY20" s="33"/>
      <c r="AZ20" s="33"/>
      <c r="BA20" s="33"/>
    </row>
    <row r="21" spans="3:53" ht="15.75" customHeight="1">
      <c r="C21" s="422" t="s">
        <v>208</v>
      </c>
      <c r="D21" s="68"/>
      <c r="E21" s="68"/>
      <c r="F21" s="68"/>
      <c r="G21" s="68"/>
      <c r="H21" s="68"/>
      <c r="I21" s="68"/>
      <c r="J21" s="63"/>
      <c r="K21" s="63"/>
      <c r="L21" s="63"/>
      <c r="M21" s="63"/>
      <c r="N21" s="63"/>
      <c r="O21" s="63"/>
      <c r="P21" s="64"/>
      <c r="Q21" s="69"/>
      <c r="R21" s="33"/>
      <c r="S21" s="33"/>
      <c r="T21" s="65"/>
      <c r="U21" s="33"/>
      <c r="V21" s="66"/>
      <c r="W21" s="33"/>
      <c r="X21" s="33"/>
      <c r="Y21" s="33"/>
      <c r="Z21" s="33"/>
      <c r="AA21" s="33"/>
      <c r="AB21" s="33"/>
      <c r="AC21" s="33"/>
      <c r="AD21" s="33"/>
      <c r="AE21" s="33"/>
      <c r="AF21" s="33"/>
      <c r="AG21" s="33"/>
      <c r="AH21" s="33"/>
      <c r="AI21" s="33"/>
      <c r="AJ21" s="33"/>
      <c r="AK21" s="67"/>
      <c r="AL21" s="33"/>
      <c r="AM21" s="33"/>
      <c r="AN21" s="33"/>
      <c r="AO21" s="33"/>
      <c r="AP21" s="33"/>
      <c r="AQ21" s="33"/>
      <c r="AR21" s="33"/>
      <c r="AS21" s="33"/>
      <c r="AT21" s="33"/>
      <c r="AU21" s="33"/>
      <c r="AV21" s="33"/>
      <c r="AW21" s="33"/>
      <c r="AX21" s="33"/>
      <c r="AY21" s="33"/>
      <c r="AZ21" s="33"/>
      <c r="BA21" s="33"/>
    </row>
    <row r="22" spans="3:53">
      <c r="C22" s="422" t="s">
        <v>209</v>
      </c>
      <c r="D22" s="68"/>
      <c r="E22" s="68"/>
      <c r="F22" s="68"/>
      <c r="G22" s="68"/>
      <c r="H22" s="68"/>
      <c r="I22" s="68"/>
      <c r="J22" s="63"/>
      <c r="K22" s="63"/>
      <c r="L22" s="63"/>
      <c r="M22" s="63"/>
      <c r="N22" s="63"/>
      <c r="O22" s="63"/>
      <c r="P22" s="64"/>
      <c r="Q22" s="59"/>
      <c r="R22" s="59"/>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row>
    <row r="23" spans="3:53">
      <c r="C23" s="422" t="s">
        <v>210</v>
      </c>
      <c r="D23" s="68"/>
      <c r="E23" s="68"/>
      <c r="F23" s="68"/>
      <c r="G23" s="68"/>
      <c r="H23" s="68"/>
      <c r="I23" s="68"/>
      <c r="J23" s="63"/>
      <c r="K23" s="63"/>
      <c r="L23" s="63"/>
      <c r="M23" s="63"/>
      <c r="N23" s="63"/>
      <c r="O23" s="63"/>
      <c r="P23" s="70"/>
      <c r="Q23" s="59"/>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row>
    <row r="24" spans="3:53" ht="17.25" customHeight="1">
      <c r="C24" s="423"/>
      <c r="D24" s="423"/>
      <c r="E24" s="423"/>
      <c r="F24" s="423"/>
      <c r="G24" s="423"/>
      <c r="H24" s="423"/>
      <c r="I24" s="423"/>
      <c r="J24" s="71"/>
      <c r="K24" s="71"/>
      <c r="L24" s="71"/>
      <c r="M24" s="71"/>
      <c r="N24" s="71"/>
      <c r="O24" s="71"/>
      <c r="P24" s="62"/>
      <c r="Q24" s="59"/>
      <c r="R24" s="33"/>
      <c r="S24" s="33"/>
      <c r="T24" s="65"/>
      <c r="U24" s="33"/>
      <c r="V24" s="66"/>
      <c r="W24" s="33"/>
      <c r="X24" s="33"/>
      <c r="Y24" s="33"/>
      <c r="Z24" s="33"/>
      <c r="AA24" s="33"/>
      <c r="AB24" s="33"/>
      <c r="AC24" s="33"/>
      <c r="AD24" s="33"/>
      <c r="AE24" s="33"/>
      <c r="AF24" s="33"/>
      <c r="AG24" s="33"/>
      <c r="AH24" s="33"/>
      <c r="AI24" s="33"/>
      <c r="AJ24" s="33"/>
      <c r="AK24" s="67"/>
      <c r="AL24" s="33"/>
      <c r="AM24" s="33"/>
      <c r="AN24" s="33"/>
      <c r="AO24" s="33"/>
      <c r="AP24" s="33"/>
      <c r="AQ24" s="33"/>
      <c r="AR24" s="33"/>
      <c r="AS24" s="33"/>
      <c r="AT24" s="33"/>
      <c r="AU24" s="33"/>
      <c r="AV24" s="33"/>
      <c r="AW24" s="33"/>
      <c r="AX24" s="33"/>
      <c r="AY24" s="33"/>
      <c r="AZ24" s="33"/>
      <c r="BA24" s="33"/>
    </row>
    <row r="25" spans="3:53">
      <c r="C25" s="62" t="s">
        <v>199</v>
      </c>
      <c r="D25" s="62"/>
      <c r="E25" s="62"/>
      <c r="F25" s="62"/>
      <c r="G25" s="62"/>
      <c r="H25" s="62"/>
      <c r="I25" s="62"/>
      <c r="J25" s="61"/>
      <c r="K25" s="61"/>
      <c r="L25" s="61"/>
      <c r="M25" s="61"/>
      <c r="N25" s="61"/>
      <c r="O25" s="61"/>
      <c r="P25" s="72"/>
      <c r="Q25" s="59"/>
      <c r="R25" s="33"/>
      <c r="S25" s="33"/>
      <c r="T25" s="65"/>
      <c r="U25" s="33"/>
      <c r="V25" s="66"/>
      <c r="W25" s="33"/>
      <c r="X25" s="33"/>
      <c r="Y25" s="33"/>
      <c r="Z25" s="33"/>
      <c r="AA25" s="33"/>
      <c r="AB25" s="33"/>
      <c r="AC25" s="33"/>
      <c r="AD25" s="33"/>
      <c r="AE25" s="33"/>
      <c r="AF25" s="33"/>
      <c r="AG25" s="33"/>
      <c r="AH25" s="33"/>
      <c r="AI25" s="33"/>
      <c r="AJ25" s="33"/>
      <c r="AK25" s="67"/>
      <c r="AL25" s="33"/>
      <c r="AM25" s="33"/>
      <c r="AN25" s="33"/>
      <c r="AO25" s="33"/>
      <c r="AP25" s="33"/>
      <c r="AQ25" s="33"/>
      <c r="AR25" s="33"/>
      <c r="AS25" s="33"/>
      <c r="AT25" s="33"/>
      <c r="AU25" s="33"/>
      <c r="AV25" s="33"/>
      <c r="AW25" s="33"/>
      <c r="AX25" s="33"/>
      <c r="AY25" s="33"/>
      <c r="AZ25" s="33"/>
      <c r="BA25" s="33"/>
    </row>
    <row r="26" spans="3:53">
      <c r="C26" s="421" t="s">
        <v>244</v>
      </c>
      <c r="D26" s="62"/>
      <c r="E26" s="62"/>
      <c r="F26" s="62"/>
      <c r="G26" s="62"/>
      <c r="H26" s="62"/>
      <c r="I26" s="62"/>
      <c r="J26" s="61"/>
      <c r="K26" s="61"/>
      <c r="L26" s="61"/>
      <c r="M26" s="61"/>
      <c r="N26" s="61"/>
      <c r="O26" s="61"/>
      <c r="P26" s="72"/>
      <c r="Q26" s="59"/>
      <c r="R26" s="33"/>
      <c r="S26" s="33"/>
      <c r="T26" s="65"/>
      <c r="U26" s="33"/>
      <c r="V26" s="66"/>
      <c r="W26" s="33"/>
      <c r="X26" s="33"/>
      <c r="Y26" s="33"/>
      <c r="Z26" s="33"/>
      <c r="AA26" s="33"/>
      <c r="AB26" s="33"/>
      <c r="AC26" s="33"/>
      <c r="AD26" s="33"/>
      <c r="AE26" s="33"/>
      <c r="AF26" s="33"/>
      <c r="AG26" s="33"/>
      <c r="AH26" s="33"/>
      <c r="AI26" s="33"/>
      <c r="AJ26" s="33"/>
      <c r="AK26" s="67"/>
      <c r="AL26" s="33"/>
      <c r="AM26" s="33"/>
      <c r="AN26" s="33"/>
      <c r="AO26" s="33"/>
      <c r="AP26" s="33"/>
      <c r="AQ26" s="33"/>
      <c r="AR26" s="33"/>
      <c r="AS26" s="33"/>
      <c r="AT26" s="33"/>
      <c r="AU26" s="33"/>
      <c r="AV26" s="33"/>
      <c r="AW26" s="33"/>
      <c r="AX26" s="33"/>
      <c r="AY26" s="33"/>
      <c r="AZ26" s="33"/>
      <c r="BA26" s="33"/>
    </row>
    <row r="27" spans="3:53" ht="15.75" customHeight="1">
      <c r="C27" s="422" t="s">
        <v>205</v>
      </c>
      <c r="D27" s="68"/>
      <c r="E27" s="68"/>
      <c r="F27" s="68"/>
      <c r="G27" s="68"/>
      <c r="H27" s="68"/>
      <c r="I27" s="68"/>
      <c r="J27" s="63"/>
      <c r="K27" s="63"/>
      <c r="L27" s="63"/>
      <c r="M27" s="63"/>
      <c r="N27" s="63"/>
      <c r="O27" s="63"/>
      <c r="P27" s="64"/>
      <c r="Q27" s="69"/>
      <c r="R27" s="33"/>
      <c r="S27" s="33"/>
      <c r="T27" s="65"/>
      <c r="U27" s="33"/>
      <c r="V27" s="66"/>
      <c r="W27" s="33"/>
      <c r="X27" s="33"/>
      <c r="Y27" s="33"/>
      <c r="Z27" s="33"/>
      <c r="AA27" s="33"/>
      <c r="AB27" s="33"/>
      <c r="AC27" s="33"/>
      <c r="AD27" s="33"/>
      <c r="AE27" s="33"/>
      <c r="AF27" s="33"/>
      <c r="AG27" s="33"/>
      <c r="AH27" s="33"/>
      <c r="AI27" s="33"/>
      <c r="AJ27" s="33"/>
      <c r="AK27" s="67"/>
      <c r="AL27" s="33"/>
      <c r="AM27" s="33"/>
      <c r="AN27" s="33"/>
      <c r="AO27" s="33"/>
      <c r="AP27" s="33"/>
      <c r="AQ27" s="33"/>
      <c r="AR27" s="33"/>
      <c r="AS27" s="33"/>
      <c r="AT27" s="33"/>
      <c r="AU27" s="33"/>
      <c r="AV27" s="33"/>
      <c r="AW27" s="33"/>
      <c r="AX27" s="33"/>
      <c r="AY27" s="33"/>
      <c r="AZ27" s="33"/>
      <c r="BA27" s="33"/>
    </row>
    <row r="28" spans="3:53" ht="15.75" customHeight="1">
      <c r="C28" s="422" t="s">
        <v>206</v>
      </c>
      <c r="D28" s="68"/>
      <c r="E28" s="68"/>
      <c r="F28" s="68"/>
      <c r="G28" s="68"/>
      <c r="H28" s="68"/>
      <c r="I28" s="68"/>
      <c r="J28" s="63"/>
      <c r="K28" s="63"/>
      <c r="L28" s="63"/>
      <c r="M28" s="63"/>
      <c r="N28" s="63"/>
      <c r="O28" s="63"/>
      <c r="P28" s="64"/>
      <c r="Q28" s="69"/>
      <c r="R28" s="33"/>
      <c r="S28" s="33"/>
      <c r="T28" s="65"/>
      <c r="U28" s="33"/>
      <c r="V28" s="66"/>
      <c r="W28" s="33"/>
      <c r="X28" s="33"/>
      <c r="Y28" s="33"/>
      <c r="Z28" s="33"/>
      <c r="AA28" s="33"/>
      <c r="AB28" s="33"/>
      <c r="AC28" s="33"/>
      <c r="AD28" s="33"/>
      <c r="AE28" s="33"/>
      <c r="AF28" s="33"/>
      <c r="AG28" s="33"/>
      <c r="AH28" s="33"/>
      <c r="AI28" s="33"/>
      <c r="AJ28" s="33"/>
      <c r="AK28" s="67"/>
      <c r="AL28" s="33"/>
      <c r="AM28" s="33"/>
      <c r="AN28" s="33"/>
      <c r="AO28" s="33"/>
      <c r="AP28" s="33"/>
      <c r="AQ28" s="33"/>
      <c r="AR28" s="33"/>
      <c r="AS28" s="33"/>
      <c r="AT28" s="33"/>
      <c r="AU28" s="33"/>
      <c r="AV28" s="33"/>
      <c r="AW28" s="33"/>
      <c r="AX28" s="33"/>
      <c r="AY28" s="33"/>
      <c r="AZ28" s="33"/>
      <c r="BA28" s="33"/>
    </row>
    <row r="29" spans="3:53" ht="15.75" customHeight="1">
      <c r="C29" s="421" t="s">
        <v>245</v>
      </c>
      <c r="D29" s="68"/>
      <c r="E29" s="68"/>
      <c r="F29" s="68"/>
      <c r="G29" s="68"/>
      <c r="H29" s="68"/>
      <c r="I29" s="68"/>
      <c r="J29" s="63"/>
      <c r="K29" s="63"/>
      <c r="L29" s="63"/>
      <c r="M29" s="63"/>
      <c r="N29" s="63"/>
      <c r="O29" s="63"/>
      <c r="P29" s="68"/>
      <c r="Q29" s="69"/>
      <c r="R29" s="33"/>
      <c r="S29" s="33"/>
      <c r="T29" s="65"/>
      <c r="U29" s="33"/>
      <c r="V29" s="66"/>
      <c r="W29" s="33"/>
      <c r="X29" s="33"/>
      <c r="Y29" s="33"/>
      <c r="Z29" s="33"/>
      <c r="AA29" s="33"/>
      <c r="AB29" s="33"/>
      <c r="AC29" s="33"/>
      <c r="AD29" s="33"/>
      <c r="AE29" s="33"/>
      <c r="AF29" s="33"/>
      <c r="AG29" s="33"/>
      <c r="AH29" s="33"/>
      <c r="AI29" s="33"/>
      <c r="AJ29" s="33"/>
      <c r="AK29" s="67"/>
      <c r="AL29" s="33"/>
      <c r="AM29" s="33"/>
      <c r="AN29" s="33"/>
      <c r="AO29" s="33"/>
      <c r="AP29" s="33"/>
      <c r="AQ29" s="33"/>
      <c r="AR29" s="33"/>
      <c r="AS29" s="33"/>
      <c r="AT29" s="33"/>
      <c r="AU29" s="33"/>
      <c r="AV29" s="33"/>
      <c r="AW29" s="33"/>
      <c r="AX29" s="33"/>
      <c r="AY29" s="33"/>
      <c r="AZ29" s="33"/>
      <c r="BA29" s="33"/>
    </row>
    <row r="30" spans="3:53" ht="15.75" customHeight="1">
      <c r="C30" s="422" t="s">
        <v>194</v>
      </c>
      <c r="D30" s="68"/>
      <c r="E30" s="68"/>
      <c r="F30" s="68"/>
      <c r="G30" s="68"/>
      <c r="H30" s="68"/>
      <c r="I30" s="68"/>
      <c r="J30" s="63"/>
      <c r="K30" s="63"/>
      <c r="L30" s="63"/>
      <c r="M30" s="63"/>
      <c r="N30" s="63"/>
      <c r="O30" s="63"/>
      <c r="P30" s="64"/>
      <c r="Q30" s="69"/>
      <c r="R30" s="33"/>
      <c r="S30" s="33"/>
      <c r="T30" s="65"/>
      <c r="U30" s="33"/>
      <c r="V30" s="66"/>
      <c r="W30" s="33"/>
      <c r="X30" s="33"/>
      <c r="Y30" s="33"/>
      <c r="Z30" s="33"/>
      <c r="AA30" s="33"/>
      <c r="AB30" s="33"/>
      <c r="AC30" s="33"/>
      <c r="AD30" s="33"/>
      <c r="AE30" s="33"/>
      <c r="AF30" s="33"/>
      <c r="AG30" s="33"/>
      <c r="AH30" s="33"/>
      <c r="AI30" s="33"/>
      <c r="AJ30" s="33"/>
      <c r="AK30" s="67"/>
      <c r="AL30" s="33"/>
      <c r="AM30" s="33"/>
      <c r="AN30" s="33"/>
      <c r="AO30" s="33"/>
      <c r="AP30" s="33"/>
      <c r="AQ30" s="33"/>
      <c r="AR30" s="33"/>
      <c r="AS30" s="33"/>
      <c r="AT30" s="33"/>
      <c r="AU30" s="33"/>
      <c r="AV30" s="33"/>
      <c r="AW30" s="33"/>
      <c r="AX30" s="33"/>
      <c r="AY30" s="33"/>
      <c r="AZ30" s="33"/>
      <c r="BA30" s="33"/>
    </row>
    <row r="31" spans="3:53" ht="15.75" customHeight="1">
      <c r="C31" s="422" t="s">
        <v>195</v>
      </c>
      <c r="D31" s="68"/>
      <c r="E31" s="68"/>
      <c r="F31" s="68"/>
      <c r="G31" s="68"/>
      <c r="H31" s="68"/>
      <c r="I31" s="68"/>
      <c r="J31" s="63"/>
      <c r="K31" s="63"/>
      <c r="L31" s="63"/>
      <c r="M31" s="63"/>
      <c r="N31" s="63"/>
      <c r="O31" s="63"/>
      <c r="P31" s="64"/>
      <c r="Q31" s="69"/>
      <c r="R31" s="33"/>
      <c r="S31" s="33"/>
      <c r="T31" s="65"/>
      <c r="U31" s="33"/>
      <c r="V31" s="66"/>
      <c r="W31" s="33"/>
      <c r="X31" s="33"/>
      <c r="Y31" s="33"/>
      <c r="Z31" s="33"/>
      <c r="AA31" s="33"/>
      <c r="AB31" s="33"/>
      <c r="AC31" s="33"/>
      <c r="AD31" s="33"/>
      <c r="AE31" s="33"/>
      <c r="AF31" s="33"/>
      <c r="AG31" s="33"/>
      <c r="AH31" s="33"/>
      <c r="AI31" s="33"/>
      <c r="AJ31" s="33"/>
      <c r="AK31" s="67"/>
      <c r="AL31" s="33"/>
      <c r="AM31" s="33"/>
      <c r="AN31" s="33"/>
      <c r="AO31" s="33"/>
      <c r="AP31" s="33"/>
      <c r="AQ31" s="33"/>
      <c r="AR31" s="33"/>
      <c r="AS31" s="33"/>
      <c r="AT31" s="33"/>
      <c r="AU31" s="33"/>
      <c r="AV31" s="33"/>
      <c r="AW31" s="33"/>
      <c r="AX31" s="33"/>
      <c r="AY31" s="33"/>
      <c r="AZ31" s="33"/>
      <c r="BA31" s="33"/>
    </row>
    <row r="32" spans="3:53">
      <c r="C32" s="422" t="s">
        <v>196</v>
      </c>
      <c r="D32" s="68"/>
      <c r="E32" s="68"/>
      <c r="F32" s="68"/>
      <c r="G32" s="68"/>
      <c r="H32" s="68"/>
      <c r="I32" s="68"/>
      <c r="J32" s="63"/>
      <c r="K32" s="63"/>
      <c r="L32" s="63"/>
      <c r="M32" s="63"/>
      <c r="N32" s="63"/>
      <c r="O32" s="63"/>
      <c r="P32" s="64"/>
      <c r="Q32" s="59"/>
      <c r="R32" s="59"/>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row>
    <row r="33" spans="3:53" ht="15.75" customHeight="1">
      <c r="C33" s="422" t="s">
        <v>197</v>
      </c>
      <c r="D33" s="68"/>
      <c r="E33" s="68"/>
      <c r="F33" s="68"/>
      <c r="G33" s="68"/>
      <c r="H33" s="68"/>
      <c r="I33" s="68"/>
      <c r="J33" s="63"/>
      <c r="K33" s="63"/>
      <c r="L33" s="63"/>
      <c r="M33" s="63"/>
      <c r="N33" s="63"/>
      <c r="O33" s="63"/>
      <c r="P33" s="64"/>
      <c r="Q33" s="69"/>
      <c r="R33" s="33"/>
      <c r="S33" s="33"/>
      <c r="T33" s="65"/>
      <c r="U33" s="33"/>
      <c r="V33" s="66"/>
      <c r="W33" s="33"/>
      <c r="X33" s="33"/>
      <c r="Y33" s="33"/>
      <c r="Z33" s="33"/>
      <c r="AA33" s="33"/>
      <c r="AB33" s="33"/>
      <c r="AC33" s="33"/>
      <c r="AD33" s="33"/>
      <c r="AE33" s="33"/>
      <c r="AF33" s="33"/>
      <c r="AG33" s="33"/>
      <c r="AH33" s="33"/>
      <c r="AI33" s="33"/>
      <c r="AJ33" s="33"/>
      <c r="AK33" s="67"/>
      <c r="AL33" s="33"/>
      <c r="AM33" s="33"/>
      <c r="AN33" s="33"/>
      <c r="AO33" s="33"/>
      <c r="AP33" s="33"/>
      <c r="AQ33" s="33"/>
      <c r="AR33" s="33"/>
      <c r="AS33" s="33"/>
      <c r="AT33" s="33"/>
      <c r="AU33" s="33"/>
      <c r="AV33" s="33"/>
      <c r="AW33" s="33"/>
      <c r="AX33" s="33"/>
      <c r="AY33" s="33"/>
      <c r="AZ33" s="33"/>
      <c r="BA33" s="33"/>
    </row>
    <row r="34" spans="3:53" ht="15.75" customHeight="1">
      <c r="C34" s="421" t="s">
        <v>267</v>
      </c>
      <c r="D34" s="62"/>
      <c r="E34" s="62"/>
      <c r="F34" s="62"/>
      <c r="G34" s="62"/>
      <c r="H34" s="62"/>
      <c r="I34" s="62"/>
      <c r="J34" s="61"/>
      <c r="K34" s="61"/>
      <c r="L34" s="61"/>
      <c r="M34" s="61"/>
      <c r="N34" s="61"/>
      <c r="O34" s="61"/>
      <c r="P34" s="62"/>
      <c r="Q34" s="69"/>
      <c r="R34" s="33"/>
      <c r="S34" s="33"/>
      <c r="T34" s="65"/>
      <c r="U34" s="33"/>
      <c r="V34" s="66"/>
      <c r="W34" s="33"/>
      <c r="X34" s="33"/>
      <c r="Y34" s="33"/>
      <c r="Z34" s="33"/>
      <c r="AA34" s="33"/>
      <c r="AB34" s="33"/>
      <c r="AC34" s="33"/>
      <c r="AD34" s="33"/>
      <c r="AE34" s="33"/>
      <c r="AF34" s="33"/>
      <c r="AG34" s="33"/>
      <c r="AH34" s="33"/>
      <c r="AI34" s="33"/>
      <c r="AJ34" s="33"/>
      <c r="AK34" s="67"/>
      <c r="AL34" s="33"/>
      <c r="AM34" s="33"/>
      <c r="AN34" s="33"/>
      <c r="AO34" s="33"/>
      <c r="AP34" s="33"/>
      <c r="AQ34" s="33"/>
      <c r="AR34" s="33"/>
      <c r="AS34" s="33"/>
      <c r="AT34" s="33"/>
      <c r="AU34" s="33"/>
      <c r="AV34" s="33"/>
      <c r="AW34" s="33"/>
      <c r="AX34" s="33"/>
      <c r="AY34" s="33"/>
      <c r="AZ34" s="33"/>
      <c r="BA34" s="33"/>
    </row>
    <row r="35" spans="3:53">
      <c r="C35" s="422" t="s">
        <v>207</v>
      </c>
      <c r="D35" s="68"/>
      <c r="E35" s="68"/>
      <c r="F35" s="68"/>
      <c r="G35" s="68"/>
      <c r="H35" s="68"/>
      <c r="I35" s="68"/>
      <c r="J35" s="63"/>
      <c r="K35" s="63"/>
      <c r="L35" s="63"/>
      <c r="M35" s="63"/>
      <c r="N35" s="63"/>
      <c r="O35" s="63"/>
      <c r="P35" s="64"/>
      <c r="Q35" s="59"/>
      <c r="R35" s="59"/>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row>
    <row r="36" spans="3:53">
      <c r="C36" s="422" t="s">
        <v>208</v>
      </c>
      <c r="D36" s="68"/>
      <c r="E36" s="68"/>
      <c r="F36" s="68"/>
      <c r="G36" s="68"/>
      <c r="H36" s="68"/>
      <c r="I36" s="68"/>
      <c r="J36" s="63"/>
      <c r="K36" s="63"/>
      <c r="L36" s="63"/>
      <c r="M36" s="63"/>
      <c r="N36" s="63"/>
      <c r="O36" s="63"/>
      <c r="P36" s="64"/>
      <c r="Q36" s="59"/>
      <c r="R36" s="59"/>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row>
    <row r="37" spans="3:53">
      <c r="C37" s="422" t="s">
        <v>209</v>
      </c>
      <c r="D37" s="68"/>
      <c r="E37" s="68"/>
      <c r="F37" s="68"/>
      <c r="G37" s="68"/>
      <c r="H37" s="68"/>
      <c r="I37" s="68"/>
      <c r="J37" s="63"/>
      <c r="K37" s="63"/>
      <c r="L37" s="63"/>
      <c r="M37" s="63"/>
      <c r="N37" s="63"/>
      <c r="O37" s="63"/>
      <c r="P37" s="73"/>
      <c r="Q37" s="59"/>
      <c r="R37" s="59"/>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row>
    <row r="38" spans="3:53">
      <c r="C38" s="422" t="s">
        <v>210</v>
      </c>
      <c r="D38" s="68"/>
      <c r="E38" s="68"/>
      <c r="F38" s="68"/>
      <c r="G38" s="68"/>
      <c r="H38" s="68"/>
      <c r="I38" s="68"/>
      <c r="J38" s="63"/>
      <c r="K38" s="63"/>
      <c r="L38" s="63"/>
      <c r="M38" s="63"/>
      <c r="N38" s="63"/>
      <c r="O38" s="63"/>
      <c r="P38" s="73"/>
    </row>
    <row r="39" spans="3:53">
      <c r="C39" s="424"/>
      <c r="D39" s="424"/>
      <c r="E39" s="424"/>
      <c r="F39" s="424"/>
      <c r="G39" s="424"/>
      <c r="H39" s="424"/>
      <c r="I39" s="424"/>
      <c r="J39" s="74"/>
      <c r="K39" s="74"/>
      <c r="L39" s="74"/>
      <c r="M39" s="74"/>
      <c r="N39" s="74"/>
      <c r="O39" s="74"/>
      <c r="P39" s="74"/>
      <c r="Q39" s="58"/>
      <c r="R39" s="75"/>
      <c r="S39" s="58"/>
      <c r="T39" s="58"/>
    </row>
    <row r="40" spans="3:53">
      <c r="C40" s="40"/>
      <c r="D40" s="40"/>
      <c r="E40" s="40"/>
      <c r="F40" s="40"/>
      <c r="G40" s="40"/>
      <c r="H40" s="40"/>
      <c r="I40" s="40"/>
      <c r="J40" s="40"/>
      <c r="K40" s="40"/>
      <c r="L40" s="40"/>
      <c r="M40" s="40"/>
      <c r="N40" s="40"/>
      <c r="O40" s="40"/>
      <c r="P40" s="42"/>
      <c r="Q40" s="58"/>
      <c r="R40" s="75"/>
      <c r="S40" s="58"/>
      <c r="T40" s="58"/>
    </row>
    <row r="41" spans="3:53" ht="6.75" customHeight="1">
      <c r="C41" s="40"/>
      <c r="D41" s="40"/>
      <c r="E41" s="40"/>
      <c r="F41" s="40"/>
      <c r="G41" s="40"/>
      <c r="H41" s="40"/>
      <c r="I41" s="40"/>
      <c r="J41" s="40"/>
      <c r="K41" s="40"/>
      <c r="L41" s="40"/>
      <c r="M41" s="40"/>
      <c r="N41" s="40"/>
      <c r="O41" s="40"/>
      <c r="P41" s="41"/>
      <c r="Q41" s="58"/>
      <c r="R41" s="75"/>
      <c r="S41" s="58"/>
      <c r="T41" s="58"/>
    </row>
    <row r="42" spans="3:53" ht="20.25" customHeight="1">
      <c r="C42" s="40"/>
      <c r="D42" s="40"/>
      <c r="E42" s="40"/>
      <c r="F42" s="40"/>
      <c r="G42" s="40"/>
      <c r="H42" s="40"/>
      <c r="I42" s="40"/>
      <c r="J42" s="40"/>
      <c r="K42" s="40"/>
      <c r="L42" s="40"/>
      <c r="M42" s="40"/>
      <c r="N42" s="40"/>
      <c r="O42" s="40"/>
      <c r="P42" s="40"/>
      <c r="Q42" s="58"/>
      <c r="R42" s="75"/>
      <c r="S42" s="58"/>
      <c r="T42" s="58"/>
    </row>
    <row r="43" spans="3:53">
      <c r="C43" s="40"/>
      <c r="D43" s="40"/>
      <c r="E43" s="40"/>
      <c r="F43" s="40"/>
      <c r="G43" s="40"/>
      <c r="H43" s="40"/>
      <c r="I43" s="40"/>
      <c r="J43" s="40"/>
      <c r="K43" s="40"/>
      <c r="L43" s="40"/>
      <c r="M43" s="40"/>
      <c r="N43" s="40"/>
      <c r="O43" s="40"/>
      <c r="P43" s="41"/>
      <c r="Q43" s="58"/>
      <c r="R43" s="75"/>
      <c r="S43" s="58"/>
      <c r="T43" s="58"/>
    </row>
    <row r="44" spans="3:53">
      <c r="C44" s="40"/>
      <c r="D44" s="40"/>
      <c r="E44" s="40"/>
      <c r="F44" s="40"/>
      <c r="G44" s="40"/>
      <c r="H44" s="40"/>
      <c r="I44" s="40"/>
      <c r="J44" s="40"/>
      <c r="K44" s="40"/>
      <c r="L44" s="40"/>
      <c r="M44" s="40"/>
      <c r="N44" s="40"/>
      <c r="O44" s="40"/>
      <c r="P44" s="41"/>
      <c r="Q44" s="58"/>
      <c r="R44" s="75"/>
      <c r="S44" s="58"/>
      <c r="T44" s="58"/>
    </row>
    <row r="45" spans="3:53">
      <c r="C45" s="40"/>
      <c r="D45" s="40"/>
      <c r="E45" s="40"/>
      <c r="F45" s="40"/>
      <c r="G45" s="40"/>
      <c r="H45" s="40"/>
      <c r="I45" s="40"/>
      <c r="J45" s="40"/>
      <c r="K45" s="40"/>
      <c r="L45" s="40"/>
      <c r="M45" s="40"/>
      <c r="N45" s="40"/>
      <c r="O45" s="40"/>
      <c r="P45" s="41"/>
      <c r="Q45" s="58"/>
      <c r="R45" s="75"/>
      <c r="S45" s="58"/>
      <c r="T45" s="58"/>
    </row>
    <row r="46" spans="3:53">
      <c r="C46" s="40"/>
      <c r="D46" s="40"/>
      <c r="E46" s="40"/>
      <c r="F46" s="40"/>
      <c r="G46" s="40"/>
      <c r="H46" s="40"/>
      <c r="I46" s="40"/>
      <c r="J46" s="40"/>
      <c r="K46" s="40"/>
      <c r="L46" s="40"/>
      <c r="M46" s="40"/>
      <c r="N46" s="40"/>
      <c r="O46" s="40"/>
      <c r="P46" s="41"/>
      <c r="Q46" s="58"/>
      <c r="R46" s="75"/>
      <c r="S46" s="58"/>
      <c r="T46" s="58"/>
    </row>
    <row r="47" spans="3:53">
      <c r="C47" s="40"/>
      <c r="D47" s="40"/>
      <c r="E47" s="40"/>
      <c r="F47" s="40"/>
      <c r="G47" s="40"/>
      <c r="H47" s="40"/>
      <c r="I47" s="40"/>
      <c r="J47" s="40"/>
      <c r="K47" s="40"/>
      <c r="L47" s="40"/>
      <c r="M47" s="40"/>
      <c r="N47" s="40"/>
      <c r="O47" s="40"/>
      <c r="P47" s="41"/>
      <c r="Q47" s="58"/>
      <c r="R47" s="75"/>
      <c r="S47" s="58"/>
      <c r="T47" s="58"/>
    </row>
    <row r="48" spans="3:53" ht="15.6">
      <c r="C48" s="935" t="str">
        <f>"Quadro N2-"&amp;A1&amp;"b - TEE - Faturação"</f>
        <v>Quadro N2-3b - TEE - Faturação</v>
      </c>
      <c r="D48" s="935"/>
      <c r="E48" s="935"/>
      <c r="F48" s="935"/>
      <c r="G48" s="935"/>
      <c r="H48" s="935"/>
      <c r="I48" s="935"/>
      <c r="J48" s="40"/>
      <c r="K48" s="40"/>
      <c r="L48" s="40"/>
      <c r="M48" s="40"/>
      <c r="N48" s="40"/>
      <c r="O48" s="40"/>
      <c r="P48" s="41"/>
      <c r="Q48" s="58"/>
      <c r="R48" s="75"/>
      <c r="S48" s="58"/>
      <c r="T48" s="58"/>
    </row>
    <row r="49" spans="1:32">
      <c r="C49" s="40"/>
      <c r="D49" s="40"/>
      <c r="E49" s="40"/>
      <c r="F49" s="40"/>
      <c r="G49" s="40"/>
      <c r="H49" s="40"/>
      <c r="I49" s="40"/>
      <c r="J49" s="40"/>
      <c r="K49" s="40"/>
      <c r="L49" s="40"/>
      <c r="M49" s="40"/>
      <c r="N49" s="40"/>
      <c r="O49" s="40"/>
      <c r="P49" s="41"/>
      <c r="Q49" s="58"/>
      <c r="R49" s="75"/>
      <c r="S49" s="58"/>
      <c r="T49" s="58"/>
    </row>
    <row r="50" spans="1:32">
      <c r="P50" s="34" t="s">
        <v>284</v>
      </c>
      <c r="R50" s="33"/>
      <c r="S50" s="33"/>
      <c r="T50" s="33"/>
      <c r="U50" s="33"/>
      <c r="V50" s="33"/>
      <c r="W50" s="33"/>
      <c r="X50" s="33"/>
      <c r="Y50" s="33"/>
      <c r="Z50" s="33"/>
      <c r="AA50" s="33"/>
      <c r="AB50" s="33"/>
      <c r="AC50" s="33"/>
      <c r="AD50" s="33"/>
      <c r="AE50" s="33"/>
      <c r="AF50" s="33"/>
    </row>
    <row r="51" spans="1:32" s="33" customFormat="1" ht="4.5" customHeight="1">
      <c r="A51" s="32"/>
      <c r="B51" s="32"/>
      <c r="C51" s="32"/>
      <c r="D51" s="32"/>
      <c r="E51" s="32"/>
      <c r="F51" s="32"/>
      <c r="G51" s="32"/>
      <c r="H51" s="32"/>
      <c r="I51" s="32"/>
      <c r="J51" s="32"/>
      <c r="K51" s="32"/>
      <c r="L51" s="32"/>
      <c r="M51" s="32"/>
      <c r="N51" s="32"/>
      <c r="O51" s="32"/>
      <c r="P51" s="32"/>
      <c r="Q51" s="32"/>
    </row>
    <row r="52" spans="1:32" s="33" customFormat="1" ht="27" customHeight="1">
      <c r="A52" s="32"/>
      <c r="B52" s="32"/>
      <c r="C52" s="35" t="s">
        <v>261</v>
      </c>
      <c r="D52" s="36" t="s">
        <v>181</v>
      </c>
      <c r="E52" s="36" t="s">
        <v>182</v>
      </c>
      <c r="F52" s="36" t="s">
        <v>183</v>
      </c>
      <c r="G52" s="36" t="s">
        <v>184</v>
      </c>
      <c r="H52" s="36" t="s">
        <v>185</v>
      </c>
      <c r="I52" s="36" t="s">
        <v>186</v>
      </c>
      <c r="J52" s="36" t="s">
        <v>187</v>
      </c>
      <c r="K52" s="36" t="s">
        <v>188</v>
      </c>
      <c r="L52" s="36" t="s">
        <v>189</v>
      </c>
      <c r="M52" s="36" t="s">
        <v>190</v>
      </c>
      <c r="N52" s="36" t="s">
        <v>191</v>
      </c>
      <c r="O52" s="36" t="s">
        <v>192</v>
      </c>
      <c r="P52" s="35" t="str">
        <f>+P7</f>
        <v>t-2</v>
      </c>
      <c r="Q52" s="32"/>
    </row>
    <row r="53" spans="1:32" s="33" customFormat="1" ht="27" customHeight="1">
      <c r="A53" s="32"/>
      <c r="B53" s="32"/>
      <c r="C53" s="38"/>
      <c r="D53" s="39"/>
      <c r="E53" s="39"/>
      <c r="F53" s="39"/>
      <c r="G53" s="39"/>
      <c r="H53" s="39"/>
      <c r="I53" s="39"/>
      <c r="J53" s="39"/>
      <c r="K53" s="39"/>
      <c r="L53" s="39"/>
      <c r="M53" s="39"/>
      <c r="N53" s="39"/>
      <c r="O53" s="39"/>
      <c r="P53" s="38"/>
      <c r="Q53" s="32"/>
    </row>
    <row r="54" spans="1:32">
      <c r="C54" s="76" t="s">
        <v>231</v>
      </c>
      <c r="D54" s="58"/>
      <c r="E54" s="58"/>
      <c r="F54" s="58"/>
      <c r="G54" s="58"/>
      <c r="H54" s="58"/>
      <c r="I54" s="58"/>
      <c r="J54" s="58"/>
      <c r="K54" s="58"/>
      <c r="L54" s="58"/>
      <c r="M54" s="58"/>
      <c r="N54" s="58"/>
      <c r="O54" s="58"/>
      <c r="P54" s="68"/>
      <c r="Q54" s="58"/>
      <c r="R54" s="58"/>
      <c r="S54" s="58"/>
      <c r="T54" s="58"/>
    </row>
    <row r="55" spans="1:32">
      <c r="C55" s="32" t="s">
        <v>232</v>
      </c>
      <c r="D55" s="43"/>
      <c r="E55" s="43"/>
      <c r="F55" s="43"/>
      <c r="G55" s="43"/>
      <c r="H55" s="43"/>
      <c r="I55" s="43"/>
      <c r="J55" s="43"/>
      <c r="K55" s="43"/>
      <c r="L55" s="43"/>
      <c r="M55" s="43"/>
      <c r="N55" s="43"/>
      <c r="O55" s="43"/>
      <c r="P55" s="77"/>
    </row>
    <row r="56" spans="1:32">
      <c r="C56" s="32" t="s">
        <v>233</v>
      </c>
      <c r="D56" s="43"/>
      <c r="E56" s="43"/>
      <c r="F56" s="43"/>
      <c r="G56" s="43"/>
      <c r="H56" s="43"/>
      <c r="I56" s="43"/>
      <c r="J56" s="43"/>
      <c r="K56" s="43"/>
      <c r="L56" s="43"/>
      <c r="M56" s="43"/>
      <c r="N56" s="43"/>
      <c r="O56" s="43"/>
      <c r="P56" s="77"/>
    </row>
    <row r="57" spans="1:32">
      <c r="C57" s="32" t="s">
        <v>234</v>
      </c>
      <c r="D57" s="43"/>
      <c r="E57" s="43"/>
      <c r="F57" s="43"/>
      <c r="G57" s="43"/>
      <c r="H57" s="43"/>
      <c r="I57" s="43"/>
      <c r="J57" s="43"/>
      <c r="K57" s="43"/>
      <c r="L57" s="43"/>
      <c r="M57" s="43"/>
      <c r="N57" s="43"/>
      <c r="O57" s="43"/>
      <c r="P57" s="77"/>
    </row>
    <row r="58" spans="1:32">
      <c r="C58" s="32" t="s">
        <v>235</v>
      </c>
      <c r="D58" s="43"/>
      <c r="E58" s="43"/>
      <c r="F58" s="43"/>
      <c r="G58" s="43"/>
      <c r="H58" s="43"/>
      <c r="I58" s="43"/>
      <c r="J58" s="43"/>
      <c r="K58" s="43"/>
      <c r="L58" s="43"/>
      <c r="M58" s="43"/>
      <c r="N58" s="43"/>
      <c r="O58" s="43"/>
      <c r="P58" s="77"/>
    </row>
    <row r="59" spans="1:32">
      <c r="C59" s="32" t="s">
        <v>236</v>
      </c>
      <c r="D59" s="43"/>
      <c r="E59" s="43"/>
      <c r="F59" s="43"/>
      <c r="G59" s="43"/>
      <c r="H59" s="43"/>
      <c r="I59" s="43"/>
      <c r="J59" s="43"/>
      <c r="K59" s="43"/>
      <c r="L59" s="43"/>
      <c r="M59" s="43"/>
      <c r="N59" s="43"/>
      <c r="O59" s="43"/>
      <c r="P59" s="77"/>
    </row>
    <row r="60" spans="1:32">
      <c r="C60" s="32" t="s">
        <v>237</v>
      </c>
      <c r="D60" s="43"/>
      <c r="E60" s="43"/>
      <c r="F60" s="43"/>
      <c r="G60" s="43"/>
      <c r="H60" s="43"/>
      <c r="I60" s="43"/>
      <c r="J60" s="43"/>
      <c r="K60" s="43"/>
      <c r="L60" s="43"/>
      <c r="M60" s="43"/>
      <c r="N60" s="43"/>
      <c r="O60" s="43"/>
      <c r="P60" s="77"/>
    </row>
    <row r="61" spans="1:32">
      <c r="C61" s="32" t="s">
        <v>225</v>
      </c>
      <c r="D61" s="43"/>
      <c r="E61" s="43"/>
      <c r="F61" s="43"/>
      <c r="G61" s="43"/>
      <c r="H61" s="43"/>
      <c r="I61" s="43"/>
      <c r="J61" s="43"/>
      <c r="K61" s="43"/>
      <c r="L61" s="43"/>
      <c r="M61" s="43"/>
      <c r="N61" s="43"/>
      <c r="O61" s="43"/>
      <c r="P61" s="77"/>
    </row>
    <row r="62" spans="1:32">
      <c r="C62" s="32" t="s">
        <v>226</v>
      </c>
      <c r="D62" s="43"/>
      <c r="E62" s="43"/>
      <c r="F62" s="43"/>
      <c r="G62" s="43"/>
      <c r="H62" s="43"/>
      <c r="I62" s="43"/>
      <c r="J62" s="43"/>
      <c r="K62" s="43"/>
      <c r="L62" s="43"/>
      <c r="M62" s="43"/>
      <c r="N62" s="43"/>
      <c r="O62" s="43"/>
      <c r="P62" s="77"/>
    </row>
    <row r="63" spans="1:32">
      <c r="C63" s="32" t="s">
        <v>227</v>
      </c>
      <c r="D63" s="43"/>
      <c r="E63" s="43"/>
      <c r="F63" s="43"/>
      <c r="G63" s="43"/>
      <c r="H63" s="43"/>
      <c r="I63" s="43"/>
      <c r="J63" s="43"/>
      <c r="K63" s="43"/>
      <c r="L63" s="43"/>
      <c r="M63" s="43"/>
      <c r="N63" s="43"/>
      <c r="O63" s="43"/>
      <c r="P63" s="77"/>
    </row>
    <row r="64" spans="1:32">
      <c r="C64" s="32" t="s">
        <v>228</v>
      </c>
      <c r="D64" s="43"/>
      <c r="E64" s="43"/>
      <c r="F64" s="43"/>
      <c r="G64" s="43"/>
      <c r="H64" s="43"/>
      <c r="I64" s="43"/>
      <c r="J64" s="43"/>
      <c r="K64" s="43"/>
      <c r="L64" s="43"/>
      <c r="M64" s="43"/>
      <c r="N64" s="43"/>
      <c r="O64" s="43"/>
      <c r="P64" s="77"/>
    </row>
    <row r="65" spans="3:16" ht="23.25" customHeight="1">
      <c r="D65" s="405"/>
      <c r="E65" s="405"/>
      <c r="F65" s="405"/>
      <c r="G65" s="405"/>
      <c r="H65" s="405"/>
      <c r="I65" s="405"/>
      <c r="J65" s="405"/>
      <c r="K65" s="405"/>
      <c r="L65" s="405"/>
      <c r="M65" s="405"/>
      <c r="N65" s="405"/>
      <c r="O65" s="405"/>
      <c r="P65" s="405"/>
    </row>
    <row r="66" spans="3:16">
      <c r="C66" s="79" t="s">
        <v>199</v>
      </c>
      <c r="D66" s="43"/>
      <c r="E66" s="43"/>
      <c r="F66" s="43"/>
      <c r="G66" s="43"/>
      <c r="H66" s="43"/>
      <c r="I66" s="43"/>
      <c r="J66" s="43"/>
      <c r="K66" s="43"/>
      <c r="L66" s="43"/>
      <c r="M66" s="43"/>
      <c r="N66" s="43"/>
      <c r="O66" s="43"/>
      <c r="P66" s="77"/>
    </row>
    <row r="67" spans="3:16">
      <c r="C67" s="32" t="s">
        <v>238</v>
      </c>
      <c r="D67" s="43"/>
      <c r="E67" s="43"/>
      <c r="F67" s="43"/>
      <c r="G67" s="43"/>
      <c r="H67" s="43"/>
      <c r="I67" s="43"/>
      <c r="J67" s="43"/>
      <c r="K67" s="43"/>
      <c r="L67" s="43"/>
      <c r="M67" s="43"/>
      <c r="N67" s="43"/>
      <c r="O67" s="43"/>
      <c r="P67" s="77"/>
    </row>
    <row r="68" spans="3:16">
      <c r="C68" s="32" t="s">
        <v>239</v>
      </c>
      <c r="D68" s="43"/>
      <c r="E68" s="43"/>
      <c r="F68" s="43"/>
      <c r="G68" s="43"/>
      <c r="H68" s="43"/>
      <c r="I68" s="43"/>
      <c r="J68" s="43"/>
      <c r="K68" s="43"/>
      <c r="L68" s="43"/>
      <c r="M68" s="43"/>
      <c r="N68" s="43"/>
      <c r="O68" s="43"/>
      <c r="P68" s="77"/>
    </row>
    <row r="69" spans="3:16">
      <c r="C69" s="32" t="s">
        <v>241</v>
      </c>
      <c r="D69" s="43"/>
      <c r="E69" s="43"/>
      <c r="F69" s="43"/>
      <c r="G69" s="43"/>
      <c r="H69" s="43"/>
      <c r="I69" s="43"/>
      <c r="J69" s="43"/>
      <c r="K69" s="43"/>
      <c r="L69" s="43"/>
      <c r="M69" s="43"/>
      <c r="N69" s="43"/>
      <c r="O69" s="43"/>
      <c r="P69" s="77"/>
    </row>
    <row r="70" spans="3:16">
      <c r="C70" s="32" t="s">
        <v>240</v>
      </c>
      <c r="D70" s="43"/>
      <c r="E70" s="43"/>
      <c r="F70" s="43"/>
      <c r="G70" s="43"/>
      <c r="H70" s="43"/>
      <c r="I70" s="43"/>
      <c r="J70" s="43"/>
      <c r="K70" s="43"/>
      <c r="L70" s="43"/>
      <c r="M70" s="43"/>
      <c r="N70" s="43"/>
      <c r="O70" s="43"/>
      <c r="P70" s="77"/>
    </row>
    <row r="71" spans="3:16">
      <c r="C71" s="32" t="s">
        <v>242</v>
      </c>
      <c r="D71" s="43"/>
      <c r="E71" s="43"/>
      <c r="F71" s="43"/>
      <c r="G71" s="43"/>
      <c r="H71" s="43"/>
      <c r="I71" s="43"/>
      <c r="J71" s="43"/>
      <c r="K71" s="43"/>
      <c r="L71" s="43"/>
      <c r="M71" s="43"/>
      <c r="N71" s="43"/>
      <c r="O71" s="43"/>
      <c r="P71" s="77"/>
    </row>
    <row r="72" spans="3:16">
      <c r="C72" s="32" t="s">
        <v>243</v>
      </c>
      <c r="D72" s="43"/>
      <c r="E72" s="43"/>
      <c r="F72" s="43"/>
      <c r="G72" s="43"/>
      <c r="H72" s="43"/>
      <c r="I72" s="43"/>
      <c r="J72" s="43"/>
      <c r="K72" s="43"/>
      <c r="L72" s="43"/>
      <c r="M72" s="43"/>
      <c r="N72" s="43"/>
      <c r="O72" s="43"/>
      <c r="P72" s="77"/>
    </row>
    <row r="73" spans="3:16">
      <c r="C73" s="32" t="s">
        <v>225</v>
      </c>
      <c r="D73" s="43"/>
      <c r="E73" s="43"/>
      <c r="F73" s="43"/>
      <c r="G73" s="43"/>
      <c r="H73" s="43"/>
      <c r="I73" s="43"/>
      <c r="J73" s="43"/>
      <c r="K73" s="43"/>
      <c r="L73" s="43"/>
      <c r="M73" s="43"/>
      <c r="N73" s="43"/>
      <c r="O73" s="43"/>
      <c r="P73" s="77"/>
    </row>
    <row r="74" spans="3:16">
      <c r="C74" s="32" t="s">
        <v>226</v>
      </c>
      <c r="D74" s="43"/>
      <c r="E74" s="43"/>
      <c r="F74" s="43"/>
      <c r="G74" s="43"/>
      <c r="H74" s="43"/>
      <c r="I74" s="43"/>
      <c r="J74" s="43"/>
      <c r="K74" s="43"/>
      <c r="L74" s="43"/>
      <c r="M74" s="43"/>
      <c r="N74" s="43"/>
      <c r="O74" s="43"/>
      <c r="P74" s="77"/>
    </row>
    <row r="75" spans="3:16">
      <c r="C75" s="32" t="s">
        <v>227</v>
      </c>
      <c r="D75" s="43"/>
      <c r="E75" s="43"/>
      <c r="F75" s="43"/>
      <c r="G75" s="43"/>
      <c r="H75" s="43"/>
      <c r="I75" s="43"/>
      <c r="J75" s="43"/>
      <c r="K75" s="43"/>
      <c r="L75" s="43"/>
      <c r="M75" s="43"/>
      <c r="N75" s="43"/>
      <c r="O75" s="43"/>
      <c r="P75" s="77"/>
    </row>
    <row r="76" spans="3:16">
      <c r="C76" s="32" t="s">
        <v>228</v>
      </c>
      <c r="D76" s="43"/>
      <c r="E76" s="43"/>
      <c r="F76" s="43"/>
      <c r="G76" s="43"/>
      <c r="H76" s="43"/>
      <c r="I76" s="43"/>
      <c r="J76" s="43"/>
      <c r="K76" s="43"/>
      <c r="L76" s="43"/>
      <c r="M76" s="43"/>
      <c r="N76" s="43"/>
      <c r="O76" s="43"/>
      <c r="P76" s="77"/>
    </row>
    <row r="77" spans="3:16">
      <c r="D77" s="78"/>
      <c r="E77" s="78"/>
      <c r="F77" s="78"/>
      <c r="G77" s="78"/>
      <c r="H77" s="78"/>
      <c r="I77" s="78"/>
      <c r="J77" s="78"/>
      <c r="K77" s="78"/>
      <c r="L77" s="78"/>
      <c r="M77" s="78"/>
      <c r="N77" s="78"/>
      <c r="O77" s="78"/>
      <c r="P77" s="78"/>
    </row>
    <row r="78" spans="3:16" ht="23.25" customHeight="1" thickBot="1">
      <c r="C78" s="80" t="s">
        <v>246</v>
      </c>
      <c r="D78" s="54"/>
      <c r="E78" s="54"/>
      <c r="F78" s="54"/>
      <c r="G78" s="54"/>
      <c r="H78" s="54"/>
      <c r="I78" s="54"/>
      <c r="J78" s="54"/>
      <c r="K78" s="54"/>
      <c r="L78" s="54"/>
      <c r="M78" s="54"/>
      <c r="N78" s="54"/>
      <c r="O78" s="54"/>
      <c r="P78" s="54"/>
    </row>
    <row r="79" spans="3:16" ht="14.4" thickTop="1">
      <c r="D79" s="43"/>
      <c r="E79" s="43"/>
      <c r="F79" s="43"/>
      <c r="G79" s="43"/>
      <c r="H79" s="43"/>
      <c r="I79" s="43"/>
      <c r="J79" s="43"/>
      <c r="K79" s="43"/>
      <c r="L79" s="43"/>
      <c r="M79" s="43"/>
      <c r="N79" s="43"/>
      <c r="O79" s="43"/>
      <c r="P79" s="43"/>
    </row>
    <row r="80" spans="3:16">
      <c r="D80" s="43"/>
      <c r="E80" s="43"/>
      <c r="F80" s="43"/>
      <c r="G80" s="43"/>
      <c r="H80" s="43"/>
      <c r="I80" s="43"/>
      <c r="J80" s="43"/>
      <c r="K80" s="43"/>
      <c r="L80" s="43"/>
      <c r="M80" s="43"/>
      <c r="N80" s="43"/>
      <c r="O80" s="43"/>
      <c r="P80" s="43"/>
    </row>
    <row r="81" spans="4:16">
      <c r="D81" s="43"/>
      <c r="E81" s="43"/>
      <c r="F81" s="43"/>
      <c r="G81" s="43"/>
      <c r="H81" s="43"/>
      <c r="I81" s="43"/>
      <c r="J81" s="43"/>
      <c r="K81" s="43"/>
      <c r="L81" s="43"/>
      <c r="M81" s="43"/>
      <c r="N81" s="43"/>
      <c r="O81" s="43"/>
      <c r="P81" s="43"/>
    </row>
    <row r="82" spans="4:16">
      <c r="P82" s="43"/>
    </row>
  </sheetData>
  <mergeCells count="3">
    <mergeCell ref="C2:I2"/>
    <mergeCell ref="C48:I48"/>
    <mergeCell ref="C4:I4"/>
  </mergeCells>
  <hyperlinks>
    <hyperlink ref="A1" location="Índice!A1" display="Índice!A1" xr:uid="{00000000-0004-0000-0300-000000000000}"/>
  </hyperlinks>
  <pageMargins left="0.70866141732283472" right="0.70866141732283472" top="0.74803149606299213" bottom="0.74803149606299213" header="0.31496062992125984" footer="0.31496062992125984"/>
  <pageSetup paperSize="9" scale="10" orientation="landscape" r:id="rId1"/>
  <headerFooter>
    <oddHeader>&amp;LREN, SA</oddHeader>
    <oddFooter>&amp;L29/04/2015&amp;R&amp;F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1"/>
  <sheetViews>
    <sheetView showGridLines="0" zoomScaleNormal="100" workbookViewId="0">
      <selection activeCell="B7" sqref="B7"/>
    </sheetView>
  </sheetViews>
  <sheetFormatPr defaultColWidth="9.33203125" defaultRowHeight="13.8"/>
  <cols>
    <col min="1" max="1" width="9.33203125" style="81"/>
    <col min="2" max="2" width="36" style="81" customWidth="1"/>
    <col min="3" max="4" width="10.33203125" style="81" customWidth="1"/>
    <col min="5" max="10" width="9.33203125" style="81"/>
    <col min="11" max="11" width="15.5546875" style="81" bestFit="1" customWidth="1"/>
    <col min="12" max="16384" width="9.33203125" style="81"/>
  </cols>
  <sheetData>
    <row r="1" spans="1:6">
      <c r="A1" s="8">
        <f>+'N2-03-REN - Qtds e fatur_TEE'!A1+1</f>
        <v>4</v>
      </c>
    </row>
    <row r="2" spans="1:6" ht="15.6">
      <c r="B2" s="936" t="str">
        <f>Índice!E10</f>
        <v>Quadro N2-04-REN -Indutores de custos</v>
      </c>
      <c r="C2" s="936"/>
      <c r="D2" s="936"/>
    </row>
    <row r="4" spans="1:6" ht="25.5" customHeight="1">
      <c r="C4" s="82" t="s">
        <v>282</v>
      </c>
      <c r="D4" s="82" t="s">
        <v>283</v>
      </c>
    </row>
    <row r="6" spans="1:6">
      <c r="B6" s="1" t="s">
        <v>281</v>
      </c>
      <c r="D6" s="83"/>
      <c r="E6" s="83"/>
      <c r="F6" s="83"/>
    </row>
    <row r="7" spans="1:6">
      <c r="A7" s="495"/>
      <c r="B7" s="1" t="s">
        <v>541</v>
      </c>
      <c r="D7" s="83"/>
      <c r="E7" s="83"/>
      <c r="F7" s="83"/>
    </row>
    <row r="8" spans="1:6">
      <c r="B8" s="84"/>
    </row>
    <row r="18" spans="11:13">
      <c r="M18" s="85"/>
    </row>
    <row r="19" spans="11:13">
      <c r="M19" s="86"/>
    </row>
    <row r="20" spans="11:13">
      <c r="K20" s="87"/>
      <c r="M20" s="86"/>
    </row>
    <row r="21" spans="11:13">
      <c r="L21" s="86"/>
      <c r="M21" s="88"/>
    </row>
  </sheetData>
  <mergeCells count="1">
    <mergeCell ref="B2:D2"/>
  </mergeCells>
  <hyperlinks>
    <hyperlink ref="A1" location="Índice!A1" display="Índice!A1" xr:uid="{00000000-0004-0000-0400-000000000000}"/>
  </hyperlinks>
  <pageMargins left="0.70866141732283472" right="0.70866141732283472" top="0.74803149606299213" bottom="0.74803149606299213" header="0.31496062992125984" footer="0.31496062992125984"/>
  <pageSetup paperSize="9" scale="80" orientation="portrait" r:id="rId1"/>
  <headerFooter>
    <oddFooter>&amp;L29/04/2015&amp;R&amp;F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10"/>
  <sheetViews>
    <sheetView showGridLines="0" zoomScale="55" zoomScaleNormal="55" workbookViewId="0">
      <selection activeCell="C5" sqref="C5:C7"/>
    </sheetView>
  </sheetViews>
  <sheetFormatPr defaultColWidth="7.44140625" defaultRowHeight="11.1" customHeight="1"/>
  <cols>
    <col min="1" max="1" width="7.44140625" style="90"/>
    <col min="2" max="2" width="4.44140625" style="90" customWidth="1"/>
    <col min="3" max="3" width="41.6640625" style="90" bestFit="1" customWidth="1"/>
    <col min="4" max="4" width="6.5546875" style="350" customWidth="1"/>
    <col min="5" max="6" width="15" style="90" customWidth="1"/>
    <col min="7" max="7" width="1.6640625" style="90" customWidth="1"/>
    <col min="8" max="9" width="14.5546875" style="90" customWidth="1"/>
    <col min="10" max="10" width="1.33203125" style="90" customWidth="1"/>
    <col min="11" max="11" width="16.33203125" style="90" customWidth="1"/>
    <col min="12" max="12" width="14.6640625" style="90" customWidth="1"/>
    <col min="13" max="13" width="13.44140625" style="90" customWidth="1"/>
    <col min="14" max="14" width="1.6640625" style="90" customWidth="1"/>
    <col min="15" max="15" width="14.44140625" style="90" customWidth="1"/>
    <col min="16" max="16384" width="7.44140625" style="90"/>
  </cols>
  <sheetData>
    <row r="1" spans="1:15" ht="11.1" customHeight="1">
      <c r="A1" s="89">
        <f>+'N2-04-REN - Indutores de custos'!A1+1</f>
        <v>5</v>
      </c>
    </row>
    <row r="2" spans="1:15" ht="15.75" customHeight="1">
      <c r="C2" s="407" t="str">
        <f>Índice!E11</f>
        <v>Quadro N2-05-REN - Balanço das atividades reguladas</v>
      </c>
      <c r="D2" s="408"/>
      <c r="E2" s="406"/>
      <c r="F2" s="406"/>
      <c r="G2" s="406"/>
      <c r="H2" s="406"/>
      <c r="I2" s="406"/>
      <c r="J2" s="406"/>
      <c r="K2" s="406"/>
      <c r="L2" s="406"/>
      <c r="M2" s="406"/>
      <c r="N2" s="406"/>
      <c r="O2" s="406"/>
    </row>
    <row r="4" spans="1:15" s="92" customFormat="1" ht="13.8">
      <c r="A4" s="91"/>
      <c r="C4" s="93"/>
      <c r="D4" s="261"/>
      <c r="E4" s="95"/>
      <c r="F4" s="95"/>
      <c r="G4" s="96"/>
      <c r="H4" s="96"/>
      <c r="J4" s="95"/>
      <c r="L4" s="98"/>
      <c r="M4" s="97"/>
      <c r="O4" s="97" t="s">
        <v>280</v>
      </c>
    </row>
    <row r="5" spans="1:15" ht="27.6">
      <c r="C5" s="939" t="s">
        <v>911</v>
      </c>
      <c r="D5" s="941" t="s">
        <v>264</v>
      </c>
      <c r="E5" s="937" t="s">
        <v>1</v>
      </c>
      <c r="F5" s="937"/>
      <c r="G5" s="99"/>
      <c r="H5" s="937" t="s">
        <v>2</v>
      </c>
      <c r="I5" s="937"/>
      <c r="K5" s="301" t="s">
        <v>299</v>
      </c>
      <c r="L5" s="301" t="s">
        <v>300</v>
      </c>
      <c r="M5" s="301" t="s">
        <v>301</v>
      </c>
      <c r="O5" s="301" t="s">
        <v>299</v>
      </c>
    </row>
    <row r="6" spans="1:15" ht="13.8">
      <c r="C6" s="939"/>
      <c r="D6" s="941"/>
      <c r="E6" s="100" t="s">
        <v>282</v>
      </c>
      <c r="F6" s="100" t="s">
        <v>283</v>
      </c>
      <c r="G6" s="99"/>
      <c r="H6" s="100" t="s">
        <v>282</v>
      </c>
      <c r="I6" s="100" t="s">
        <v>283</v>
      </c>
      <c r="K6" s="938" t="s">
        <v>282</v>
      </c>
      <c r="L6" s="938"/>
      <c r="M6" s="938"/>
      <c r="O6" s="302" t="s">
        <v>283</v>
      </c>
    </row>
    <row r="7" spans="1:15" ht="19.5" customHeight="1">
      <c r="C7" s="940"/>
      <c r="D7" s="942"/>
      <c r="E7" s="417" t="s">
        <v>391</v>
      </c>
      <c r="F7" s="417" t="s">
        <v>392</v>
      </c>
      <c r="G7" s="99"/>
      <c r="H7" s="417" t="s">
        <v>393</v>
      </c>
      <c r="I7" s="417" t="s">
        <v>394</v>
      </c>
      <c r="K7" s="100" t="s">
        <v>395</v>
      </c>
      <c r="L7" s="418" t="s">
        <v>396</v>
      </c>
      <c r="M7" s="100" t="s">
        <v>397</v>
      </c>
      <c r="O7" s="100" t="s">
        <v>398</v>
      </c>
    </row>
    <row r="8" spans="1:15" ht="13.8">
      <c r="E8" s="101"/>
      <c r="F8" s="101"/>
      <c r="G8" s="102"/>
      <c r="H8" s="101"/>
      <c r="I8" s="101"/>
      <c r="K8" s="101"/>
      <c r="L8" s="101"/>
      <c r="M8" s="101"/>
      <c r="O8" s="101"/>
    </row>
    <row r="9" spans="1:15" ht="13.8">
      <c r="C9" s="103" t="s">
        <v>269</v>
      </c>
      <c r="D9" s="409"/>
      <c r="E9" s="104"/>
      <c r="F9" s="104"/>
      <c r="G9" s="102"/>
      <c r="H9" s="104"/>
      <c r="I9" s="104"/>
      <c r="K9" s="104"/>
      <c r="L9" s="104"/>
      <c r="M9" s="104"/>
      <c r="O9" s="104"/>
    </row>
    <row r="10" spans="1:15" ht="13.8">
      <c r="B10" s="103"/>
      <c r="C10" s="105" t="s">
        <v>399</v>
      </c>
      <c r="D10" s="106" t="s">
        <v>263</v>
      </c>
      <c r="E10" s="107"/>
      <c r="F10" s="107"/>
      <c r="G10" s="108"/>
      <c r="H10" s="107"/>
      <c r="I10" s="107"/>
      <c r="K10" s="107"/>
      <c r="L10" s="107"/>
      <c r="M10" s="107"/>
      <c r="O10" s="107"/>
    </row>
    <row r="11" spans="1:15" ht="13.8">
      <c r="B11" s="103"/>
      <c r="C11" s="105" t="s">
        <v>400</v>
      </c>
      <c r="D11" s="106"/>
      <c r="E11" s="103"/>
      <c r="F11" s="103"/>
      <c r="G11" s="102"/>
      <c r="H11" s="103"/>
      <c r="I11" s="103"/>
      <c r="K11" s="103"/>
      <c r="L11" s="103"/>
      <c r="M11" s="103"/>
      <c r="O11" s="103"/>
    </row>
    <row r="12" spans="1:15" ht="13.8">
      <c r="B12" s="103"/>
      <c r="C12" s="105" t="s">
        <v>401</v>
      </c>
      <c r="E12" s="103"/>
      <c r="F12" s="103"/>
      <c r="G12" s="102"/>
      <c r="H12" s="103"/>
      <c r="I12" s="103"/>
      <c r="K12" s="103"/>
      <c r="L12" s="103"/>
      <c r="M12" s="103"/>
      <c r="O12" s="103"/>
    </row>
    <row r="13" spans="1:15" ht="14.4">
      <c r="A13" s="606"/>
      <c r="B13" s="896"/>
      <c r="C13" s="897" t="s">
        <v>747</v>
      </c>
      <c r="D13" s="610"/>
      <c r="E13" s="608"/>
      <c r="F13" s="608"/>
      <c r="G13" s="607"/>
      <c r="H13" s="608"/>
      <c r="I13" s="608"/>
      <c r="J13" s="605"/>
      <c r="K13" s="608"/>
      <c r="L13" s="608"/>
      <c r="M13" s="608"/>
      <c r="N13" s="605"/>
      <c r="O13" s="608"/>
    </row>
    <row r="14" spans="1:15" ht="13.8">
      <c r="A14" s="606"/>
      <c r="B14" s="103"/>
      <c r="C14" s="105" t="s">
        <v>529</v>
      </c>
      <c r="D14" s="106">
        <v>10</v>
      </c>
      <c r="E14" s="110"/>
      <c r="F14" s="110"/>
      <c r="G14" s="108"/>
      <c r="H14" s="110"/>
      <c r="I14" s="110"/>
      <c r="K14" s="110"/>
      <c r="L14" s="110"/>
      <c r="M14" s="110"/>
      <c r="O14" s="110"/>
    </row>
    <row r="15" spans="1:15" ht="13.8">
      <c r="B15" s="103"/>
      <c r="C15" s="111" t="s">
        <v>404</v>
      </c>
      <c r="D15" s="106"/>
      <c r="E15" s="112"/>
      <c r="F15" s="112"/>
      <c r="G15" s="102"/>
      <c r="H15" s="112"/>
      <c r="I15" s="112"/>
      <c r="K15" s="112"/>
      <c r="L15" s="112"/>
      <c r="M15" s="112"/>
      <c r="O15" s="112"/>
    </row>
    <row r="16" spans="1:15" ht="13.8">
      <c r="B16" s="103"/>
      <c r="C16" s="103"/>
      <c r="D16" s="106"/>
      <c r="E16" s="103"/>
      <c r="F16" s="103"/>
      <c r="G16" s="102"/>
      <c r="H16" s="103"/>
      <c r="I16" s="103"/>
      <c r="K16" s="103"/>
      <c r="L16" s="103"/>
      <c r="M16" s="103"/>
      <c r="O16" s="103"/>
    </row>
    <row r="17" spans="2:15" ht="13.8">
      <c r="C17" s="103" t="s">
        <v>270</v>
      </c>
      <c r="D17" s="106"/>
      <c r="E17" s="103"/>
      <c r="F17" s="103"/>
      <c r="G17" s="102"/>
      <c r="H17" s="103"/>
      <c r="I17" s="103"/>
      <c r="K17" s="103"/>
      <c r="L17" s="103"/>
      <c r="M17" s="103"/>
      <c r="O17" s="103"/>
    </row>
    <row r="18" spans="2:15" ht="13.8">
      <c r="B18" s="103"/>
      <c r="C18" s="105" t="s">
        <v>3</v>
      </c>
      <c r="E18" s="103"/>
      <c r="F18" s="103"/>
      <c r="G18" s="102"/>
      <c r="H18" s="103"/>
      <c r="I18" s="103"/>
      <c r="K18" s="103"/>
      <c r="L18" s="103"/>
      <c r="M18" s="103"/>
      <c r="O18" s="103"/>
    </row>
    <row r="19" spans="2:15" ht="13.8">
      <c r="B19" s="103"/>
      <c r="C19" s="105" t="s">
        <v>400</v>
      </c>
      <c r="E19" s="103"/>
      <c r="F19" s="103"/>
      <c r="G19" s="102"/>
      <c r="H19" s="103"/>
      <c r="I19" s="103"/>
      <c r="K19" s="103"/>
      <c r="L19" s="103"/>
      <c r="M19" s="103"/>
      <c r="O19" s="103"/>
    </row>
    <row r="20" spans="2:15" ht="13.8">
      <c r="B20" s="103"/>
      <c r="C20" s="105" t="s">
        <v>4</v>
      </c>
      <c r="E20" s="103"/>
      <c r="F20" s="103"/>
      <c r="G20" s="102"/>
      <c r="H20" s="103"/>
      <c r="I20" s="103"/>
      <c r="K20" s="103"/>
      <c r="L20" s="103"/>
      <c r="M20" s="103"/>
      <c r="O20" s="103"/>
    </row>
    <row r="21" spans="2:15" ht="13.8">
      <c r="B21" s="103"/>
      <c r="C21" s="105" t="s">
        <v>5</v>
      </c>
      <c r="E21" s="103"/>
      <c r="F21" s="103"/>
      <c r="G21" s="102"/>
      <c r="H21" s="103"/>
      <c r="I21" s="103"/>
      <c r="K21" s="103"/>
      <c r="L21" s="103"/>
      <c r="M21" s="103"/>
      <c r="O21" s="103"/>
    </row>
    <row r="22" spans="2:15" ht="13.8">
      <c r="B22" s="103"/>
      <c r="C22" s="105" t="s">
        <v>224</v>
      </c>
      <c r="E22" s="103"/>
      <c r="F22" s="103"/>
      <c r="G22" s="102"/>
      <c r="H22" s="103"/>
      <c r="I22" s="103"/>
      <c r="K22" s="103"/>
      <c r="L22" s="103"/>
      <c r="M22" s="103"/>
      <c r="O22" s="103"/>
    </row>
    <row r="23" spans="2:15" ht="13.8">
      <c r="B23" s="103"/>
      <c r="C23" s="105" t="s">
        <v>529</v>
      </c>
      <c r="D23" s="350">
        <v>10</v>
      </c>
      <c r="E23" s="107"/>
      <c r="F23" s="107"/>
      <c r="G23" s="108"/>
      <c r="H23" s="107"/>
      <c r="I23" s="107"/>
      <c r="K23" s="107"/>
      <c r="L23" s="107"/>
      <c r="M23" s="107"/>
      <c r="O23" s="107"/>
    </row>
    <row r="24" spans="2:15" ht="13.8">
      <c r="B24" s="103"/>
      <c r="C24" s="105" t="s">
        <v>6</v>
      </c>
      <c r="D24" s="350">
        <v>10</v>
      </c>
      <c r="E24" s="107"/>
      <c r="F24" s="107"/>
      <c r="G24" s="108"/>
      <c r="H24" s="107"/>
      <c r="I24" s="107"/>
      <c r="K24" s="107"/>
      <c r="L24" s="107"/>
      <c r="M24" s="107"/>
      <c r="O24" s="107"/>
    </row>
    <row r="25" spans="2:15" ht="13.8">
      <c r="B25" s="103"/>
      <c r="C25" s="105" t="s">
        <v>7</v>
      </c>
      <c r="E25" s="103"/>
      <c r="F25" s="103"/>
      <c r="G25" s="102"/>
      <c r="H25" s="103"/>
      <c r="I25" s="103"/>
      <c r="K25" s="103"/>
      <c r="L25" s="103"/>
      <c r="M25" s="103"/>
      <c r="O25" s="103"/>
    </row>
    <row r="26" spans="2:15" ht="13.8">
      <c r="B26" s="103"/>
      <c r="C26" s="111" t="s">
        <v>403</v>
      </c>
      <c r="D26" s="106"/>
      <c r="E26" s="113"/>
      <c r="F26" s="113"/>
      <c r="G26" s="102"/>
      <c r="H26" s="113"/>
      <c r="I26" s="113"/>
      <c r="K26" s="113"/>
      <c r="L26" s="113"/>
      <c r="M26" s="113"/>
      <c r="O26" s="113"/>
    </row>
    <row r="27" spans="2:15" ht="14.4" thickBot="1">
      <c r="B27" s="103"/>
      <c r="C27" s="111" t="s">
        <v>402</v>
      </c>
      <c r="D27" s="410"/>
      <c r="E27" s="114"/>
      <c r="F27" s="114"/>
      <c r="G27" s="102"/>
      <c r="H27" s="114"/>
      <c r="I27" s="114"/>
      <c r="K27" s="114"/>
      <c r="L27" s="114"/>
      <c r="M27" s="114"/>
      <c r="O27" s="114"/>
    </row>
    <row r="28" spans="2:15" ht="14.4" thickTop="1">
      <c r="E28" s="109"/>
      <c r="F28" s="115"/>
      <c r="G28" s="116"/>
      <c r="H28" s="116"/>
      <c r="I28" s="117"/>
      <c r="K28" s="117"/>
      <c r="L28" s="117"/>
      <c r="M28" s="117"/>
      <c r="O28" s="117"/>
    </row>
    <row r="29" spans="2:15" ht="13.8">
      <c r="C29" s="118" t="s">
        <v>8</v>
      </c>
      <c r="E29" s="119"/>
      <c r="F29" s="119"/>
      <c r="G29" s="116"/>
      <c r="H29" s="119"/>
      <c r="I29" s="119"/>
      <c r="K29" s="119"/>
      <c r="L29" s="119"/>
      <c r="M29" s="119"/>
      <c r="O29" s="119"/>
    </row>
    <row r="30" spans="2:15" ht="13.8">
      <c r="B30" s="103"/>
      <c r="C30" s="103"/>
      <c r="D30" s="106"/>
      <c r="E30" s="106"/>
      <c r="F30" s="106"/>
      <c r="G30" s="102"/>
      <c r="H30" s="106"/>
      <c r="I30" s="106"/>
      <c r="K30" s="106"/>
      <c r="L30" s="106"/>
      <c r="M30" s="106"/>
      <c r="O30" s="106"/>
    </row>
    <row r="31" spans="2:15" ht="13.8">
      <c r="B31" s="106"/>
      <c r="C31" s="103" t="s">
        <v>9</v>
      </c>
      <c r="D31" s="106"/>
      <c r="E31" s="103"/>
      <c r="F31" s="103"/>
      <c r="G31" s="102"/>
      <c r="H31" s="103"/>
      <c r="I31" s="103"/>
      <c r="K31" s="103"/>
      <c r="L31" s="103"/>
      <c r="M31" s="103"/>
      <c r="O31" s="103"/>
    </row>
    <row r="32" spans="2:15" ht="13.2" customHeight="1">
      <c r="B32" s="106"/>
      <c r="C32" s="120" t="s">
        <v>530</v>
      </c>
      <c r="E32" s="103"/>
      <c r="F32" s="103"/>
      <c r="G32" s="102"/>
      <c r="H32" s="103"/>
      <c r="I32" s="103"/>
      <c r="K32" s="103"/>
      <c r="L32" s="103"/>
      <c r="M32" s="103"/>
      <c r="O32" s="103"/>
    </row>
    <row r="33" spans="2:15" ht="13.2" customHeight="1">
      <c r="B33" s="103"/>
      <c r="C33" s="120" t="s">
        <v>10</v>
      </c>
      <c r="D33" s="106"/>
      <c r="E33" s="103"/>
      <c r="F33" s="103"/>
      <c r="G33" s="102"/>
      <c r="H33" s="103"/>
      <c r="I33" s="103"/>
      <c r="K33" s="103"/>
      <c r="L33" s="103"/>
      <c r="M33" s="103"/>
      <c r="O33" s="103"/>
    </row>
    <row r="34" spans="2:15" ht="13.2" customHeight="1">
      <c r="B34" s="103"/>
      <c r="C34" s="120" t="s">
        <v>405</v>
      </c>
      <c r="D34" s="106"/>
      <c r="E34" s="103"/>
      <c r="F34" s="103"/>
      <c r="G34" s="102"/>
      <c r="H34" s="103"/>
      <c r="I34" s="103"/>
      <c r="K34" s="103"/>
      <c r="L34" s="103"/>
      <c r="M34" s="103"/>
      <c r="O34" s="103"/>
    </row>
    <row r="35" spans="2:15" ht="13.2" customHeight="1">
      <c r="B35" s="103"/>
      <c r="C35" s="120" t="s">
        <v>11</v>
      </c>
      <c r="D35" s="106"/>
      <c r="E35" s="121"/>
      <c r="F35" s="121"/>
      <c r="G35" s="102"/>
      <c r="H35" s="121"/>
      <c r="I35" s="121"/>
      <c r="K35" s="121"/>
      <c r="L35" s="121"/>
      <c r="M35" s="121"/>
      <c r="O35" s="121"/>
    </row>
    <row r="36" spans="2:15" ht="19.5" customHeight="1">
      <c r="B36" s="103"/>
      <c r="C36" s="122"/>
      <c r="D36" s="106"/>
      <c r="E36" s="103"/>
      <c r="F36" s="103"/>
      <c r="G36" s="102"/>
      <c r="H36" s="103"/>
      <c r="I36" s="103"/>
      <c r="K36" s="103"/>
      <c r="L36" s="103"/>
      <c r="M36" s="103"/>
      <c r="O36" s="103"/>
    </row>
    <row r="37" spans="2:15" ht="17.25" customHeight="1">
      <c r="B37" s="123"/>
      <c r="C37" s="120" t="s">
        <v>12</v>
      </c>
      <c r="D37" s="106">
        <v>6</v>
      </c>
      <c r="E37" s="107"/>
      <c r="F37" s="107"/>
      <c r="G37" s="108"/>
      <c r="H37" s="107"/>
      <c r="I37" s="107"/>
      <c r="K37" s="107"/>
      <c r="L37" s="107"/>
      <c r="M37" s="107"/>
      <c r="O37" s="107"/>
    </row>
    <row r="38" spans="2:15" ht="18" customHeight="1" thickBot="1">
      <c r="B38" s="103"/>
      <c r="C38" s="111" t="s">
        <v>13</v>
      </c>
      <c r="D38" s="410"/>
      <c r="E38" s="124"/>
      <c r="F38" s="124"/>
      <c r="G38" s="102"/>
      <c r="H38" s="124"/>
      <c r="I38" s="124"/>
      <c r="K38" s="124"/>
      <c r="L38" s="124"/>
      <c r="M38" s="124"/>
      <c r="O38" s="124"/>
    </row>
    <row r="39" spans="2:15" ht="14.4" thickTop="1">
      <c r="B39" s="103"/>
      <c r="C39" s="103"/>
      <c r="D39" s="106"/>
      <c r="E39" s="125"/>
      <c r="F39" s="125"/>
      <c r="G39" s="102"/>
      <c r="H39" s="125"/>
      <c r="I39" s="125"/>
      <c r="K39" s="125"/>
      <c r="L39" s="125"/>
      <c r="M39" s="125"/>
      <c r="O39" s="125"/>
    </row>
    <row r="40" spans="2:15" ht="13.8">
      <c r="C40" s="103" t="s">
        <v>14</v>
      </c>
      <c r="D40" s="106"/>
      <c r="E40" s="125"/>
      <c r="F40" s="125"/>
      <c r="G40" s="102"/>
      <c r="H40" s="125"/>
      <c r="I40" s="125"/>
      <c r="K40" s="125"/>
      <c r="L40" s="125"/>
      <c r="M40" s="125"/>
      <c r="O40" s="125"/>
    </row>
    <row r="41" spans="2:15" ht="13.8">
      <c r="B41" s="103"/>
      <c r="C41" s="105" t="s">
        <v>15</v>
      </c>
      <c r="D41" s="106"/>
      <c r="E41" s="126"/>
      <c r="F41" s="126"/>
      <c r="G41" s="102"/>
      <c r="H41" s="126"/>
      <c r="I41" s="126"/>
      <c r="K41" s="126"/>
      <c r="L41" s="126"/>
      <c r="M41" s="126"/>
      <c r="O41" s="126"/>
    </row>
    <row r="42" spans="2:15" ht="13.8">
      <c r="B42" s="103"/>
      <c r="C42" s="120" t="s">
        <v>17</v>
      </c>
      <c r="D42" s="106"/>
      <c r="E42" s="126"/>
      <c r="F42" s="126"/>
      <c r="G42" s="102"/>
      <c r="H42" s="126"/>
      <c r="I42" s="126"/>
      <c r="K42" s="126"/>
      <c r="L42" s="126"/>
      <c r="M42" s="126"/>
      <c r="O42" s="126"/>
    </row>
    <row r="43" spans="2:15" ht="12" customHeight="1">
      <c r="B43" s="103"/>
      <c r="C43" s="120" t="s">
        <v>531</v>
      </c>
      <c r="D43" s="106">
        <v>10</v>
      </c>
      <c r="E43" s="107"/>
      <c r="F43" s="107"/>
      <c r="G43" s="102"/>
      <c r="H43" s="107"/>
      <c r="I43" s="107"/>
      <c r="K43" s="107"/>
      <c r="L43" s="107"/>
      <c r="M43" s="107"/>
      <c r="O43" s="107"/>
    </row>
    <row r="44" spans="2:15" ht="13.8">
      <c r="B44" s="103"/>
      <c r="C44" s="120" t="s">
        <v>720</v>
      </c>
      <c r="D44" s="106"/>
      <c r="E44" s="126"/>
      <c r="F44" s="126"/>
      <c r="G44" s="102"/>
      <c r="H44" s="126"/>
      <c r="I44" s="126"/>
      <c r="K44" s="126"/>
      <c r="L44" s="126"/>
      <c r="M44" s="126"/>
      <c r="O44" s="126"/>
    </row>
    <row r="45" spans="2:15" ht="13.8">
      <c r="B45" s="103"/>
      <c r="C45" s="120" t="s">
        <v>16</v>
      </c>
      <c r="D45" s="106"/>
      <c r="E45" s="103"/>
      <c r="F45" s="103"/>
      <c r="G45" s="102"/>
      <c r="H45" s="103"/>
      <c r="I45" s="103"/>
      <c r="K45" s="103"/>
      <c r="L45" s="103"/>
      <c r="M45" s="103"/>
      <c r="O45" s="103"/>
    </row>
    <row r="46" spans="2:15" ht="13.8">
      <c r="B46" s="103"/>
      <c r="C46" s="120" t="s">
        <v>6</v>
      </c>
      <c r="D46" s="106"/>
      <c r="E46" s="126"/>
      <c r="F46" s="126"/>
      <c r="G46" s="102"/>
      <c r="H46" s="126"/>
      <c r="I46" s="126"/>
      <c r="K46" s="126"/>
      <c r="L46" s="126"/>
      <c r="M46" s="126"/>
      <c r="O46" s="126"/>
    </row>
    <row r="47" spans="2:15" s="132" customFormat="1" ht="13.8">
      <c r="B47" s="127"/>
      <c r="C47" s="128" t="s">
        <v>406</v>
      </c>
      <c r="D47" s="411"/>
      <c r="E47" s="129"/>
      <c r="F47" s="130"/>
      <c r="G47" s="131"/>
      <c r="H47" s="129"/>
      <c r="I47" s="130"/>
      <c r="J47" s="90"/>
      <c r="K47" s="130"/>
      <c r="L47" s="130"/>
      <c r="M47" s="130"/>
      <c r="O47" s="130"/>
    </row>
    <row r="48" spans="2:15" ht="13.8">
      <c r="B48" s="103"/>
      <c r="C48" s="120" t="s">
        <v>18</v>
      </c>
      <c r="D48" s="106"/>
      <c r="E48" s="103"/>
      <c r="F48" s="103"/>
      <c r="G48" s="102"/>
      <c r="H48" s="103"/>
      <c r="I48" s="103"/>
      <c r="K48" s="103"/>
      <c r="L48" s="103"/>
      <c r="M48" s="103"/>
      <c r="O48" s="103"/>
    </row>
    <row r="49" spans="2:15" ht="13.8">
      <c r="B49" s="103"/>
      <c r="C49" s="111" t="s">
        <v>19</v>
      </c>
      <c r="D49" s="106"/>
      <c r="E49" s="112"/>
      <c r="F49" s="112"/>
      <c r="G49" s="102"/>
      <c r="H49" s="112"/>
      <c r="I49" s="112"/>
      <c r="K49" s="112"/>
      <c r="L49" s="112"/>
      <c r="M49" s="112"/>
      <c r="O49" s="112"/>
    </row>
    <row r="50" spans="2:15" ht="13.8">
      <c r="B50" s="103"/>
      <c r="C50" s="103"/>
      <c r="D50" s="106"/>
      <c r="E50" s="103"/>
      <c r="F50" s="103"/>
      <c r="G50" s="102"/>
      <c r="H50" s="103"/>
      <c r="I50" s="103"/>
      <c r="K50" s="103"/>
      <c r="L50" s="103"/>
      <c r="M50" s="103"/>
      <c r="O50" s="103"/>
    </row>
    <row r="51" spans="2:15" ht="13.8">
      <c r="B51" s="103"/>
      <c r="C51" s="105" t="s">
        <v>20</v>
      </c>
      <c r="D51" s="106"/>
      <c r="E51" s="103"/>
      <c r="F51" s="103"/>
      <c r="G51" s="102"/>
      <c r="H51" s="103"/>
      <c r="I51" s="103"/>
      <c r="K51" s="103"/>
      <c r="L51" s="103"/>
      <c r="M51" s="103"/>
      <c r="O51" s="103"/>
    </row>
    <row r="52" spans="2:15" ht="13.8">
      <c r="B52" s="103"/>
      <c r="C52" s="120" t="s">
        <v>21</v>
      </c>
      <c r="D52" s="106"/>
      <c r="E52" s="103"/>
      <c r="F52" s="103"/>
      <c r="G52" s="102"/>
      <c r="H52" s="103"/>
      <c r="I52" s="103"/>
      <c r="K52" s="103"/>
      <c r="L52" s="103"/>
      <c r="M52" s="103"/>
      <c r="O52" s="103"/>
    </row>
    <row r="53" spans="2:15" ht="13.8">
      <c r="B53" s="103"/>
      <c r="C53" s="120" t="s">
        <v>22</v>
      </c>
      <c r="D53" s="106"/>
      <c r="E53" s="103"/>
      <c r="F53" s="103"/>
      <c r="G53" s="102"/>
      <c r="H53" s="103"/>
      <c r="I53" s="103"/>
      <c r="K53" s="103"/>
      <c r="L53" s="103"/>
      <c r="M53" s="103"/>
      <c r="O53" s="103"/>
    </row>
    <row r="54" spans="2:15" s="133" customFormat="1" ht="13.8">
      <c r="B54" s="103"/>
      <c r="C54" s="120" t="s">
        <v>407</v>
      </c>
      <c r="D54" s="106"/>
      <c r="E54" s="103"/>
      <c r="F54" s="103"/>
      <c r="G54" s="102"/>
      <c r="H54" s="103"/>
      <c r="I54" s="103"/>
      <c r="J54" s="90"/>
      <c r="K54" s="103"/>
      <c r="L54" s="103"/>
      <c r="M54" s="103"/>
      <c r="O54" s="103"/>
    </row>
    <row r="55" spans="2:15" s="133" customFormat="1" ht="13.8">
      <c r="B55" s="103"/>
      <c r="C55" s="120" t="s">
        <v>17</v>
      </c>
      <c r="D55" s="106"/>
      <c r="E55" s="103"/>
      <c r="F55" s="103"/>
      <c r="G55" s="102"/>
      <c r="H55" s="103"/>
      <c r="I55" s="103"/>
      <c r="J55" s="90"/>
      <c r="K55" s="103"/>
      <c r="L55" s="103"/>
      <c r="M55" s="103"/>
      <c r="O55" s="103"/>
    </row>
    <row r="56" spans="2:15" s="133" customFormat="1" ht="13.8">
      <c r="B56" s="103"/>
      <c r="C56" s="120" t="s">
        <v>531</v>
      </c>
      <c r="D56" s="350">
        <v>10</v>
      </c>
      <c r="E56" s="107"/>
      <c r="F56" s="107"/>
      <c r="G56" s="102"/>
      <c r="H56" s="107"/>
      <c r="I56" s="107"/>
      <c r="J56" s="90"/>
      <c r="K56" s="107"/>
      <c r="L56" s="107"/>
      <c r="M56" s="107"/>
      <c r="O56" s="107"/>
    </row>
    <row r="57" spans="2:15" s="133" customFormat="1" ht="13.8">
      <c r="B57" s="123"/>
      <c r="C57" s="120" t="s">
        <v>6</v>
      </c>
      <c r="D57" s="106"/>
      <c r="E57" s="103"/>
      <c r="F57" s="103"/>
      <c r="G57" s="102"/>
      <c r="H57" s="103"/>
      <c r="I57" s="103"/>
      <c r="J57" s="90"/>
      <c r="K57" s="103"/>
      <c r="L57" s="103"/>
      <c r="M57" s="103"/>
      <c r="O57" s="103"/>
    </row>
    <row r="58" spans="2:15" s="135" customFormat="1" ht="13.8">
      <c r="B58" s="134"/>
      <c r="C58" s="128" t="s">
        <v>406</v>
      </c>
      <c r="D58" s="350">
        <v>9</v>
      </c>
      <c r="E58" s="129"/>
      <c r="F58" s="107"/>
      <c r="G58" s="131"/>
      <c r="H58" s="129"/>
      <c r="I58" s="107"/>
      <c r="J58" s="90"/>
      <c r="K58" s="107"/>
      <c r="L58" s="107"/>
      <c r="M58" s="107"/>
      <c r="O58" s="107"/>
    </row>
    <row r="59" spans="2:15" s="135" customFormat="1" ht="13.8">
      <c r="B59" s="134"/>
      <c r="C59" s="128" t="s">
        <v>23</v>
      </c>
      <c r="D59" s="411"/>
      <c r="E59" s="107"/>
      <c r="F59" s="107"/>
      <c r="G59" s="131"/>
      <c r="H59" s="107"/>
      <c r="I59" s="107"/>
      <c r="J59" s="90"/>
      <c r="K59" s="107"/>
      <c r="L59" s="107"/>
      <c r="M59" s="107"/>
      <c r="O59" s="107"/>
    </row>
    <row r="60" spans="2:15" s="135" customFormat="1" ht="13.8">
      <c r="B60" s="134"/>
      <c r="C60" s="128" t="s">
        <v>25</v>
      </c>
      <c r="D60" s="411"/>
      <c r="E60" s="107"/>
      <c r="F60" s="107"/>
      <c r="G60" s="131"/>
      <c r="H60" s="107"/>
      <c r="I60" s="107"/>
      <c r="J60" s="90"/>
      <c r="K60" s="107"/>
      <c r="L60" s="107"/>
      <c r="M60" s="107"/>
      <c r="O60" s="107"/>
    </row>
    <row r="61" spans="2:15" s="135" customFormat="1" ht="13.8">
      <c r="B61" s="134"/>
      <c r="C61" s="128" t="s">
        <v>204</v>
      </c>
      <c r="D61" s="411"/>
      <c r="E61" s="107"/>
      <c r="F61" s="107"/>
      <c r="G61" s="131"/>
      <c r="H61" s="107"/>
      <c r="I61" s="107"/>
      <c r="J61" s="90"/>
      <c r="K61" s="107"/>
      <c r="L61" s="107"/>
      <c r="M61" s="107"/>
      <c r="O61" s="107"/>
    </row>
    <row r="62" spans="2:15" s="135" customFormat="1" ht="13.8">
      <c r="B62" s="134"/>
      <c r="C62" s="128" t="s">
        <v>26</v>
      </c>
      <c r="D62" s="411"/>
      <c r="E62" s="107"/>
      <c r="F62" s="107"/>
      <c r="G62" s="131"/>
      <c r="H62" s="110"/>
      <c r="I62" s="110"/>
      <c r="J62" s="90"/>
      <c r="K62" s="110"/>
      <c r="L62" s="110"/>
      <c r="M62" s="110"/>
      <c r="O62" s="110"/>
    </row>
    <row r="63" spans="2:15" s="133" customFormat="1" ht="13.8">
      <c r="B63" s="103"/>
      <c r="C63" s="111" t="s">
        <v>27</v>
      </c>
      <c r="D63" s="106"/>
      <c r="E63" s="112">
        <f>+SUM(E52:E57)</f>
        <v>0</v>
      </c>
      <c r="F63" s="112">
        <f>+SUM(F52:F57)</f>
        <v>0</v>
      </c>
      <c r="G63" s="102"/>
      <c r="H63" s="112">
        <f>+SUM(H52:H57)</f>
        <v>0</v>
      </c>
      <c r="I63" s="112">
        <f>+SUM(I52:I57)</f>
        <v>0</v>
      </c>
      <c r="J63" s="90"/>
      <c r="K63" s="112">
        <f>+SUM(K52:K57)</f>
        <v>0</v>
      </c>
      <c r="L63" s="112">
        <f>+SUM(L52:L57)</f>
        <v>0</v>
      </c>
      <c r="M63" s="112">
        <f>+SUM(M52:M57)</f>
        <v>0</v>
      </c>
      <c r="O63" s="112">
        <f>+SUM(O52:O57)</f>
        <v>0</v>
      </c>
    </row>
    <row r="64" spans="2:15" s="133" customFormat="1" ht="13.8">
      <c r="B64" s="103"/>
      <c r="C64" s="111" t="s">
        <v>28</v>
      </c>
      <c r="D64" s="410"/>
      <c r="E64" s="103">
        <f>+E63+E49</f>
        <v>0</v>
      </c>
      <c r="F64" s="103">
        <f>+F63+F49</f>
        <v>0</v>
      </c>
      <c r="G64" s="102"/>
      <c r="H64" s="103">
        <f>+H63+H49</f>
        <v>0</v>
      </c>
      <c r="I64" s="103">
        <f>+I63+I49</f>
        <v>0</v>
      </c>
      <c r="J64" s="90"/>
      <c r="K64" s="103">
        <f>+K63+K49</f>
        <v>0</v>
      </c>
      <c r="L64" s="103">
        <f>+L63+L49</f>
        <v>0</v>
      </c>
      <c r="M64" s="103">
        <f>+M63+M49</f>
        <v>0</v>
      </c>
      <c r="O64" s="103">
        <f>+O63+O49</f>
        <v>0</v>
      </c>
    </row>
    <row r="65" spans="2:15" s="133" customFormat="1" ht="14.4" thickBot="1">
      <c r="B65" s="106"/>
      <c r="C65" s="111" t="s">
        <v>29</v>
      </c>
      <c r="D65" s="410"/>
      <c r="E65" s="114">
        <f>+E64+E38</f>
        <v>0</v>
      </c>
      <c r="F65" s="114">
        <f>+F64+F38</f>
        <v>0</v>
      </c>
      <c r="G65" s="102"/>
      <c r="H65" s="114">
        <f>+H64+H38</f>
        <v>0</v>
      </c>
      <c r="I65" s="114">
        <f>+I64+I38</f>
        <v>0</v>
      </c>
      <c r="J65" s="90"/>
      <c r="K65" s="114">
        <f>+K64+K38</f>
        <v>0</v>
      </c>
      <c r="L65" s="114">
        <f>+L64+L38</f>
        <v>0</v>
      </c>
      <c r="M65" s="114">
        <f>+M64+M38</f>
        <v>0</v>
      </c>
      <c r="O65" s="114">
        <f>+O64+O38</f>
        <v>0</v>
      </c>
    </row>
    <row r="66" spans="2:15" s="133" customFormat="1" ht="14.4" thickTop="1">
      <c r="B66" s="103"/>
      <c r="C66" s="137"/>
      <c r="D66" s="106"/>
      <c r="E66" s="104"/>
      <c r="F66" s="104"/>
      <c r="G66" s="116"/>
      <c r="H66" s="104"/>
      <c r="I66" s="104"/>
      <c r="J66" s="90"/>
      <c r="K66" s="104"/>
      <c r="L66" s="104"/>
      <c r="M66" s="104"/>
      <c r="O66" s="104"/>
    </row>
    <row r="67" spans="2:15" s="133" customFormat="1" ht="13.8">
      <c r="B67" s="106"/>
      <c r="C67" s="106"/>
      <c r="D67" s="106"/>
      <c r="E67" s="103"/>
      <c r="F67" s="103"/>
      <c r="G67" s="103"/>
      <c r="H67" s="103"/>
      <c r="I67" s="103"/>
      <c r="J67" s="90"/>
      <c r="K67" s="103"/>
      <c r="L67" s="103"/>
      <c r="M67" s="103"/>
      <c r="O67" s="103"/>
    </row>
    <row r="68" spans="2:15" s="133" customFormat="1" ht="13.8">
      <c r="B68" s="103"/>
      <c r="C68" s="106"/>
      <c r="D68" s="106"/>
      <c r="E68" s="106"/>
      <c r="F68" s="106"/>
      <c r="G68" s="106"/>
      <c r="H68" s="106"/>
      <c r="I68" s="106"/>
      <c r="J68" s="90"/>
    </row>
    <row r="69" spans="2:15" s="133" customFormat="1" ht="13.8">
      <c r="B69" s="103"/>
      <c r="C69" s="299"/>
      <c r="D69" s="350"/>
      <c r="E69" s="103"/>
      <c r="F69" s="103"/>
      <c r="G69" s="116"/>
      <c r="H69" s="103"/>
      <c r="I69" s="103"/>
      <c r="J69" s="90"/>
    </row>
    <row r="70" spans="2:15" ht="13.8">
      <c r="B70" s="103"/>
      <c r="C70" s="103"/>
      <c r="D70" s="106"/>
      <c r="E70" s="103"/>
      <c r="F70" s="103"/>
      <c r="G70" s="116"/>
      <c r="H70" s="103"/>
      <c r="I70" s="103"/>
    </row>
    <row r="71" spans="2:15" ht="16.5" customHeight="1">
      <c r="B71" s="103"/>
      <c r="C71" s="106"/>
      <c r="D71" s="106"/>
      <c r="E71" s="106"/>
      <c r="F71" s="106"/>
      <c r="G71" s="116"/>
      <c r="H71" s="106"/>
      <c r="I71" s="106"/>
    </row>
    <row r="72" spans="2:15" ht="13.8">
      <c r="B72" s="103"/>
      <c r="C72" s="138"/>
      <c r="E72" s="103"/>
      <c r="F72" s="103"/>
      <c r="G72" s="116"/>
      <c r="H72" s="103"/>
      <c r="I72" s="103"/>
    </row>
    <row r="73" spans="2:15" ht="13.8">
      <c r="B73" s="103"/>
      <c r="C73" s="103"/>
      <c r="D73" s="106"/>
      <c r="E73" s="103"/>
      <c r="F73" s="103"/>
      <c r="G73" s="116"/>
      <c r="H73" s="103"/>
      <c r="I73" s="103"/>
    </row>
    <row r="74" spans="2:15" ht="13.8">
      <c r="B74" s="103"/>
      <c r="C74" s="103"/>
      <c r="D74" s="106"/>
      <c r="E74" s="103"/>
      <c r="F74" s="103"/>
      <c r="G74" s="116"/>
      <c r="H74" s="103"/>
      <c r="I74" s="103"/>
    </row>
    <row r="75" spans="2:15" ht="13.8">
      <c r="B75" s="103"/>
      <c r="C75" s="103"/>
      <c r="D75" s="106"/>
      <c r="E75" s="103"/>
      <c r="F75" s="103"/>
      <c r="G75" s="116"/>
      <c r="H75" s="103"/>
      <c r="I75" s="103"/>
    </row>
    <row r="76" spans="2:15" ht="13.8">
      <c r="G76" s="116"/>
    </row>
    <row r="77" spans="2:15" ht="13.8">
      <c r="G77" s="116"/>
    </row>
    <row r="78" spans="2:15" s="138" customFormat="1" ht="13.8">
      <c r="B78" s="90"/>
      <c r="C78" s="90"/>
      <c r="D78" s="350"/>
      <c r="E78" s="90"/>
      <c r="F78" s="90"/>
      <c r="G78" s="116"/>
      <c r="H78" s="90"/>
      <c r="I78" s="90"/>
    </row>
    <row r="79" spans="2:15" ht="13.8">
      <c r="G79" s="116"/>
    </row>
    <row r="80" spans="2:15" ht="13.8">
      <c r="G80" s="116"/>
    </row>
    <row r="81" spans="7:7" s="90" customFormat="1" ht="13.8">
      <c r="G81" s="116"/>
    </row>
    <row r="82" spans="7:7" s="90" customFormat="1" ht="13.8">
      <c r="G82" s="116"/>
    </row>
    <row r="83" spans="7:7" s="90" customFormat="1" ht="13.8">
      <c r="G83" s="116"/>
    </row>
    <row r="84" spans="7:7" s="90" customFormat="1" ht="13.8">
      <c r="G84" s="116"/>
    </row>
    <row r="85" spans="7:7" s="90" customFormat="1" ht="13.8">
      <c r="G85" s="116"/>
    </row>
    <row r="86" spans="7:7" s="90" customFormat="1" ht="13.8">
      <c r="G86" s="116"/>
    </row>
    <row r="87" spans="7:7" s="90" customFormat="1" ht="13.8">
      <c r="G87" s="116"/>
    </row>
    <row r="88" spans="7:7" s="90" customFormat="1" ht="13.8">
      <c r="G88" s="116"/>
    </row>
    <row r="89" spans="7:7" s="90" customFormat="1" ht="13.8">
      <c r="G89" s="116"/>
    </row>
    <row r="90" spans="7:7" s="90" customFormat="1" ht="13.8">
      <c r="G90" s="116"/>
    </row>
    <row r="91" spans="7:7" s="90" customFormat="1" ht="13.8">
      <c r="G91" s="116"/>
    </row>
    <row r="92" spans="7:7" s="90" customFormat="1" ht="13.8">
      <c r="G92" s="116"/>
    </row>
    <row r="93" spans="7:7" s="90" customFormat="1" ht="13.8">
      <c r="G93" s="116"/>
    </row>
    <row r="94" spans="7:7" s="90" customFormat="1" ht="13.8">
      <c r="G94" s="116"/>
    </row>
    <row r="95" spans="7:7" s="90" customFormat="1" ht="13.8">
      <c r="G95" s="116"/>
    </row>
    <row r="96" spans="7:7" s="90" customFormat="1" ht="13.8"/>
    <row r="97" s="90" customFormat="1" ht="13.8"/>
    <row r="98" s="90" customFormat="1" ht="13.8"/>
    <row r="99" s="90" customFormat="1" ht="13.8"/>
    <row r="100" s="90" customFormat="1" ht="13.8"/>
    <row r="101" s="90" customFormat="1" ht="13.8"/>
    <row r="102" s="90" customFormat="1" ht="13.8"/>
    <row r="103" s="90" customFormat="1" ht="13.8"/>
    <row r="104" s="90" customFormat="1" ht="13.8"/>
    <row r="105" s="90" customFormat="1" ht="13.8"/>
    <row r="106" s="90" customFormat="1" ht="13.8"/>
    <row r="107" s="90" customFormat="1" ht="13.8"/>
    <row r="108" s="90" customFormat="1" ht="13.8"/>
    <row r="109" s="90" customFormat="1" ht="13.8"/>
    <row r="110" s="90" customFormat="1" ht="13.8"/>
  </sheetData>
  <mergeCells count="5">
    <mergeCell ref="E5:F5"/>
    <mergeCell ref="H5:I5"/>
    <mergeCell ref="K6:M6"/>
    <mergeCell ref="C5:C7"/>
    <mergeCell ref="D5:D7"/>
  </mergeCells>
  <hyperlinks>
    <hyperlink ref="A1" location="Índice!A1" display="Índice!A1" xr:uid="{00000000-0004-0000-0500-000000000000}"/>
  </hyperlinks>
  <pageMargins left="0.70866141732283472" right="0.70866141732283472" top="0.74803149606299213" bottom="0.74803149606299213" header="0.31496062992125984" footer="0.31496062992125984"/>
  <pageSetup paperSize="9" scale="47" orientation="portrait" r:id="rId1"/>
  <headerFooter>
    <oddFooter>&amp;L29/04/2015&amp;R&amp;F</oddFooter>
  </headerFooter>
  <ignoredErrors>
    <ignoredError sqref="E7:O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55"/>
  <sheetViews>
    <sheetView showGridLines="0" zoomScale="55" zoomScaleNormal="55" workbookViewId="0">
      <selection activeCell="C9" sqref="C9"/>
    </sheetView>
  </sheetViews>
  <sheetFormatPr defaultColWidth="7.44140625" defaultRowHeight="13.2" customHeight="1"/>
  <cols>
    <col min="1" max="1" width="7.33203125" style="167" customWidth="1"/>
    <col min="2" max="2" width="1.6640625" style="167" customWidth="1"/>
    <col min="3" max="3" width="66.33203125" style="167" customWidth="1"/>
    <col min="4" max="4" width="8" style="167" customWidth="1"/>
    <col min="5" max="5" width="9.33203125" style="167" customWidth="1"/>
    <col min="6" max="6" width="16.5546875" style="167" customWidth="1" collapsed="1"/>
    <col min="7" max="7" width="15.33203125" style="167" customWidth="1" collapsed="1"/>
    <col min="8" max="8" width="2" style="167" customWidth="1"/>
    <col min="9" max="9" width="16.5546875" style="167" customWidth="1"/>
    <col min="10" max="10" width="16.5546875" style="167" customWidth="1" collapsed="1"/>
    <col min="11" max="11" width="1.5546875" style="167" customWidth="1"/>
    <col min="12" max="12" width="15" style="167" customWidth="1"/>
    <col min="13" max="13" width="15" style="167" customWidth="1" collapsed="1"/>
    <col min="14" max="14" width="15" style="167" customWidth="1"/>
    <col min="15" max="15" width="1.44140625" style="167" customWidth="1"/>
    <col min="16" max="16" width="13.44140625" style="167" customWidth="1"/>
    <col min="17" max="16384" width="7.44140625" style="167"/>
  </cols>
  <sheetData>
    <row r="1" spans="1:16" s="140" customFormat="1" ht="13.8">
      <c r="A1" s="139">
        <f>+'N2-05-REN - Balanço'!A1+1</f>
        <v>6</v>
      </c>
      <c r="D1" s="141"/>
      <c r="E1" s="141"/>
      <c r="F1" s="141"/>
      <c r="G1" s="141"/>
      <c r="H1" s="90"/>
      <c r="I1" s="141"/>
      <c r="J1" s="141"/>
      <c r="K1" s="141"/>
      <c r="L1" s="141"/>
      <c r="M1" s="141"/>
    </row>
    <row r="2" spans="1:16" s="140" customFormat="1" ht="15.6">
      <c r="C2" s="934" t="str">
        <f>Índice!E12</f>
        <v>Quadro N2-06-REN - Demonstração de resultados</v>
      </c>
      <c r="D2" s="934"/>
      <c r="E2" s="934"/>
      <c r="F2" s="934"/>
      <c r="G2" s="934"/>
      <c r="H2" s="934"/>
      <c r="I2" s="934"/>
      <c r="J2" s="141"/>
      <c r="K2" s="141"/>
      <c r="L2" s="90"/>
      <c r="M2" s="141"/>
    </row>
    <row r="3" spans="1:16" s="140" customFormat="1" ht="13.8">
      <c r="B3" s="141"/>
      <c r="C3" s="141"/>
      <c r="D3" s="141"/>
      <c r="E3" s="141"/>
      <c r="F3" s="141"/>
      <c r="G3" s="141"/>
      <c r="H3" s="90"/>
      <c r="I3" s="141"/>
      <c r="J3" s="141"/>
      <c r="K3" s="141"/>
      <c r="L3" s="141"/>
      <c r="M3" s="141"/>
    </row>
    <row r="4" spans="1:16" s="140" customFormat="1" ht="13.8">
      <c r="B4" s="141"/>
      <c r="C4" s="141"/>
      <c r="D4" s="141"/>
      <c r="E4" s="141"/>
      <c r="F4" s="141"/>
      <c r="G4" s="141"/>
      <c r="H4" s="90"/>
      <c r="I4" s="141"/>
      <c r="J4" s="142"/>
      <c r="K4" s="141"/>
      <c r="L4" s="141"/>
      <c r="P4" s="97" t="s">
        <v>280</v>
      </c>
    </row>
    <row r="5" spans="1:16" s="140" customFormat="1" ht="27.6">
      <c r="C5" s="944" t="s">
        <v>200</v>
      </c>
      <c r="D5" s="944"/>
      <c r="E5" s="947" t="s">
        <v>262</v>
      </c>
      <c r="F5" s="946" t="s">
        <v>30</v>
      </c>
      <c r="G5" s="946"/>
      <c r="H5" s="90"/>
      <c r="I5" s="946" t="s">
        <v>2</v>
      </c>
      <c r="J5" s="946"/>
      <c r="K5" s="141"/>
      <c r="L5" s="412" t="s">
        <v>299</v>
      </c>
      <c r="M5" s="412" t="s">
        <v>300</v>
      </c>
      <c r="N5" s="412" t="s">
        <v>301</v>
      </c>
      <c r="P5" s="412" t="s">
        <v>299</v>
      </c>
    </row>
    <row r="6" spans="1:16" s="140" customFormat="1" ht="13.8">
      <c r="C6" s="945"/>
      <c r="D6" s="945"/>
      <c r="E6" s="947"/>
      <c r="F6" s="413" t="s">
        <v>282</v>
      </c>
      <c r="G6" s="413" t="s">
        <v>283</v>
      </c>
      <c r="H6" s="90"/>
      <c r="I6" s="413" t="s">
        <v>282</v>
      </c>
      <c r="J6" s="413" t="s">
        <v>283</v>
      </c>
      <c r="K6" s="141"/>
      <c r="L6" s="943" t="s">
        <v>282</v>
      </c>
      <c r="M6" s="943"/>
      <c r="N6" s="943"/>
      <c r="P6" s="300" t="s">
        <v>283</v>
      </c>
    </row>
    <row r="7" spans="1:16" s="140" customFormat="1" ht="16.5" customHeight="1">
      <c r="C7" s="350"/>
      <c r="D7" s="350"/>
      <c r="E7" s="351"/>
      <c r="F7" s="425" t="s">
        <v>391</v>
      </c>
      <c r="G7" s="425" t="s">
        <v>392</v>
      </c>
      <c r="H7" s="90"/>
      <c r="I7" s="425" t="s">
        <v>393</v>
      </c>
      <c r="J7" s="425" t="s">
        <v>394</v>
      </c>
      <c r="K7" s="141"/>
      <c r="L7" s="100" t="s">
        <v>395</v>
      </c>
      <c r="M7" s="418" t="s">
        <v>396</v>
      </c>
      <c r="N7" s="100" t="s">
        <v>397</v>
      </c>
      <c r="P7" s="100" t="s">
        <v>398</v>
      </c>
    </row>
    <row r="8" spans="1:16" s="140" customFormat="1" ht="13.8">
      <c r="C8" s="144"/>
      <c r="D8" s="144"/>
      <c r="E8" s="141"/>
      <c r="F8" s="144"/>
      <c r="G8" s="144"/>
      <c r="H8" s="90"/>
      <c r="I8" s="144"/>
      <c r="J8" s="144"/>
      <c r="K8" s="141"/>
      <c r="L8" s="144"/>
      <c r="M8" s="144"/>
      <c r="N8" s="144"/>
      <c r="P8" s="144"/>
    </row>
    <row r="9" spans="1:16" s="140" customFormat="1" ht="13.8">
      <c r="C9" s="143" t="s">
        <v>31</v>
      </c>
      <c r="D9" s="143"/>
      <c r="E9" s="141">
        <v>11</v>
      </c>
      <c r="F9" s="145"/>
      <c r="G9" s="145"/>
      <c r="H9" s="145"/>
      <c r="I9" s="145"/>
      <c r="J9" s="145"/>
      <c r="K9" s="141"/>
      <c r="L9" s="145"/>
      <c r="M9" s="145"/>
      <c r="N9" s="145"/>
      <c r="P9" s="145"/>
    </row>
    <row r="10" spans="1:16" s="140" customFormat="1" ht="13.8">
      <c r="C10" s="151" t="s">
        <v>498</v>
      </c>
      <c r="D10" s="152"/>
      <c r="E10" s="141" t="s">
        <v>263</v>
      </c>
      <c r="F10" s="145"/>
      <c r="G10" s="145"/>
      <c r="H10" s="145"/>
      <c r="I10" s="145"/>
      <c r="J10" s="145"/>
      <c r="K10" s="141"/>
      <c r="L10" s="145"/>
      <c r="M10" s="145"/>
      <c r="N10" s="145"/>
      <c r="P10" s="145"/>
    </row>
    <row r="11" spans="1:16" s="140" customFormat="1" ht="13.8">
      <c r="C11" s="146" t="s">
        <v>499</v>
      </c>
      <c r="D11" s="152"/>
      <c r="E11" s="141"/>
      <c r="F11" s="145"/>
      <c r="G11" s="145"/>
      <c r="H11" s="145"/>
      <c r="I11" s="145"/>
      <c r="J11" s="145"/>
      <c r="K11" s="141"/>
      <c r="L11" s="145"/>
      <c r="M11" s="145"/>
      <c r="N11" s="145"/>
      <c r="P11" s="145"/>
    </row>
    <row r="12" spans="1:16" s="140" customFormat="1" ht="13.8">
      <c r="C12" s="146" t="s">
        <v>35</v>
      </c>
      <c r="D12" s="152"/>
      <c r="E12" s="141"/>
      <c r="F12" s="145"/>
      <c r="G12" s="145"/>
      <c r="H12" s="145"/>
      <c r="I12" s="145"/>
      <c r="J12" s="145"/>
      <c r="K12" s="141"/>
      <c r="L12" s="145"/>
      <c r="M12" s="145"/>
      <c r="N12" s="145"/>
      <c r="P12" s="145"/>
    </row>
    <row r="13" spans="1:16" s="140" customFormat="1" ht="13.8">
      <c r="C13" s="128" t="s">
        <v>36</v>
      </c>
      <c r="D13" s="478"/>
      <c r="E13" s="479"/>
      <c r="F13" s="145"/>
      <c r="G13" s="145"/>
      <c r="H13" s="145"/>
      <c r="I13" s="145"/>
      <c r="J13" s="145"/>
      <c r="K13" s="141"/>
      <c r="L13" s="145"/>
      <c r="M13" s="145"/>
      <c r="N13" s="145"/>
      <c r="P13" s="145"/>
    </row>
    <row r="14" spans="1:16" s="140" customFormat="1" ht="13.8">
      <c r="C14" s="128" t="s">
        <v>37</v>
      </c>
      <c r="D14" s="478"/>
      <c r="E14" s="479"/>
      <c r="F14" s="145"/>
      <c r="G14" s="145"/>
      <c r="H14" s="145"/>
      <c r="I14" s="145"/>
      <c r="J14" s="145"/>
      <c r="K14" s="141"/>
      <c r="L14" s="145"/>
      <c r="M14" s="145"/>
      <c r="N14" s="145"/>
      <c r="P14" s="145"/>
    </row>
    <row r="15" spans="1:16" s="140" customFormat="1" ht="13.8">
      <c r="C15" s="128" t="s">
        <v>38</v>
      </c>
      <c r="D15" s="478"/>
      <c r="E15" s="141"/>
      <c r="F15" s="145"/>
      <c r="G15" s="145"/>
      <c r="H15" s="145"/>
      <c r="I15" s="145"/>
      <c r="J15" s="145"/>
      <c r="K15" s="141"/>
      <c r="L15" s="145"/>
      <c r="M15" s="145"/>
      <c r="N15" s="145"/>
      <c r="P15" s="145"/>
    </row>
    <row r="16" spans="1:16" s="150" customFormat="1" ht="13.8">
      <c r="C16" s="151" t="s">
        <v>33</v>
      </c>
      <c r="D16" s="152"/>
      <c r="E16" s="141">
        <v>12</v>
      </c>
      <c r="F16" s="145"/>
      <c r="G16" s="145"/>
      <c r="H16" s="145"/>
      <c r="I16" s="145"/>
      <c r="J16" s="145"/>
      <c r="K16" s="141"/>
      <c r="L16" s="145"/>
      <c r="M16" s="145"/>
      <c r="N16" s="145"/>
      <c r="P16" s="145"/>
    </row>
    <row r="17" spans="1:16" s="153" customFormat="1" ht="13.8">
      <c r="C17" s="151" t="s">
        <v>408</v>
      </c>
      <c r="D17" s="152"/>
      <c r="E17" s="141"/>
      <c r="F17" s="145"/>
      <c r="G17" s="145"/>
      <c r="H17" s="145"/>
      <c r="I17" s="145"/>
      <c r="J17" s="145"/>
      <c r="K17" s="141"/>
      <c r="L17" s="145"/>
      <c r="M17" s="145"/>
      <c r="N17" s="145"/>
      <c r="P17" s="145"/>
    </row>
    <row r="18" spans="1:16" s="153" customFormat="1" ht="13.8">
      <c r="C18" s="151" t="s">
        <v>39</v>
      </c>
      <c r="D18" s="152"/>
      <c r="E18" s="141">
        <v>13</v>
      </c>
      <c r="F18" s="154"/>
      <c r="G18" s="154"/>
      <c r="H18" s="155"/>
      <c r="I18" s="154"/>
      <c r="J18" s="154"/>
      <c r="K18" s="141"/>
      <c r="L18" s="154"/>
      <c r="M18" s="154"/>
      <c r="N18" s="154"/>
      <c r="P18" s="154"/>
    </row>
    <row r="19" spans="1:16" s="153" customFormat="1" ht="13.8">
      <c r="C19" s="151" t="s">
        <v>40</v>
      </c>
      <c r="D19" s="152"/>
      <c r="E19" s="141">
        <v>14</v>
      </c>
      <c r="F19" s="154"/>
      <c r="G19" s="154"/>
      <c r="H19" s="155"/>
      <c r="I19" s="154"/>
      <c r="J19" s="154"/>
      <c r="K19" s="141"/>
      <c r="L19" s="154"/>
      <c r="M19" s="154"/>
      <c r="N19" s="154"/>
      <c r="P19" s="154"/>
    </row>
    <row r="20" spans="1:16" s="153" customFormat="1" ht="13.8">
      <c r="C20" s="151" t="s">
        <v>41</v>
      </c>
      <c r="D20" s="152"/>
      <c r="E20" s="141"/>
      <c r="F20" s="145"/>
      <c r="G20" s="156"/>
      <c r="H20" s="145"/>
      <c r="I20" s="145"/>
      <c r="J20" s="156"/>
      <c r="K20" s="141"/>
      <c r="L20" s="156"/>
      <c r="M20" s="156"/>
      <c r="N20" s="156"/>
      <c r="P20" s="156"/>
    </row>
    <row r="21" spans="1:16" s="153" customFormat="1" ht="13.8">
      <c r="C21" s="151" t="s">
        <v>42</v>
      </c>
      <c r="D21" s="152"/>
      <c r="E21" s="141"/>
      <c r="F21" s="145"/>
      <c r="G21" s="156"/>
      <c r="H21" s="145"/>
      <c r="I21" s="145"/>
      <c r="J21" s="156"/>
      <c r="K21" s="141"/>
      <c r="L21" s="156"/>
      <c r="M21" s="156"/>
      <c r="N21" s="156"/>
      <c r="P21" s="156"/>
    </row>
    <row r="22" spans="1:16" s="150" customFormat="1" ht="13.8">
      <c r="C22" s="151" t="s">
        <v>500</v>
      </c>
      <c r="D22" s="152"/>
      <c r="E22" s="141">
        <v>16</v>
      </c>
      <c r="F22" s="154"/>
      <c r="G22" s="154"/>
      <c r="H22" s="155"/>
      <c r="I22" s="154"/>
      <c r="J22" s="154"/>
      <c r="K22" s="141"/>
      <c r="L22" s="154"/>
      <c r="M22" s="154"/>
      <c r="N22" s="154"/>
      <c r="P22" s="154"/>
    </row>
    <row r="23" spans="1:16" s="150" customFormat="1" ht="13.8">
      <c r="C23" s="151" t="s">
        <v>501</v>
      </c>
      <c r="D23" s="152"/>
      <c r="E23" s="141">
        <v>16</v>
      </c>
      <c r="F23" s="154"/>
      <c r="G23" s="154"/>
      <c r="H23" s="155"/>
      <c r="I23" s="154"/>
      <c r="J23" s="154"/>
      <c r="K23" s="141"/>
      <c r="L23" s="154"/>
      <c r="M23" s="154"/>
      <c r="N23" s="154"/>
      <c r="P23" s="154"/>
    </row>
    <row r="24" spans="1:16" s="150" customFormat="1" ht="18.75" customHeight="1">
      <c r="C24" s="157"/>
      <c r="D24" s="157" t="s">
        <v>45</v>
      </c>
      <c r="E24" s="141"/>
      <c r="F24" s="158"/>
      <c r="G24" s="158"/>
      <c r="H24" s="149"/>
      <c r="I24" s="158"/>
      <c r="J24" s="158"/>
      <c r="K24" s="141"/>
      <c r="L24" s="158"/>
      <c r="M24" s="158"/>
      <c r="N24" s="158"/>
      <c r="P24" s="158"/>
    </row>
    <row r="25" spans="1:16" s="162" customFormat="1" ht="23.25" customHeight="1">
      <c r="A25" s="604"/>
      <c r="C25" s="159" t="s">
        <v>46</v>
      </c>
      <c r="D25" s="106"/>
      <c r="E25" s="141" t="s">
        <v>263</v>
      </c>
      <c r="F25" s="160"/>
      <c r="G25" s="161"/>
      <c r="H25" s="160"/>
      <c r="I25" s="160"/>
      <c r="J25" s="161"/>
      <c r="K25" s="141"/>
      <c r="L25" s="161"/>
      <c r="M25" s="161"/>
      <c r="N25" s="161"/>
      <c r="P25" s="161"/>
    </row>
    <row r="26" spans="1:16" s="614" customFormat="1" ht="23.25" customHeight="1">
      <c r="A26" s="604"/>
      <c r="C26" s="617" t="s">
        <v>748</v>
      </c>
      <c r="D26" s="609"/>
      <c r="E26" s="611"/>
      <c r="F26" s="612"/>
      <c r="G26" s="613"/>
      <c r="H26" s="612"/>
      <c r="I26" s="612"/>
      <c r="J26" s="613"/>
      <c r="K26" s="611"/>
      <c r="L26" s="613"/>
      <c r="M26" s="613"/>
      <c r="N26" s="613"/>
      <c r="P26" s="613"/>
    </row>
    <row r="27" spans="1:16" s="150" customFormat="1" ht="18.75" customHeight="1">
      <c r="C27" s="157"/>
      <c r="D27" s="157" t="s">
        <v>47</v>
      </c>
      <c r="E27" s="141"/>
      <c r="F27" s="163"/>
      <c r="G27" s="163"/>
      <c r="H27" s="163"/>
      <c r="I27" s="163"/>
      <c r="J27" s="163"/>
      <c r="K27" s="141"/>
      <c r="L27" s="163"/>
      <c r="M27" s="163"/>
      <c r="N27" s="163"/>
      <c r="P27" s="163"/>
    </row>
    <row r="28" spans="1:16" s="150" customFormat="1" ht="13.8">
      <c r="C28" s="164"/>
      <c r="D28" s="123"/>
      <c r="E28" s="141"/>
      <c r="F28" s="149"/>
      <c r="G28" s="149"/>
      <c r="H28" s="149"/>
      <c r="I28" s="149"/>
      <c r="J28" s="149"/>
      <c r="K28" s="141"/>
      <c r="L28" s="149"/>
      <c r="M28" s="149"/>
      <c r="N28" s="149"/>
      <c r="P28" s="149"/>
    </row>
    <row r="29" spans="1:16" s="150" customFormat="1" ht="13.8">
      <c r="C29" s="164" t="s">
        <v>48</v>
      </c>
      <c r="D29" s="152"/>
      <c r="E29" s="141"/>
      <c r="F29" s="149"/>
      <c r="G29" s="149"/>
      <c r="H29" s="149"/>
      <c r="I29" s="147"/>
      <c r="J29" s="147"/>
      <c r="K29" s="141"/>
      <c r="L29" s="147"/>
      <c r="M29" s="147"/>
      <c r="N29" s="147"/>
      <c r="P29" s="147"/>
    </row>
    <row r="30" spans="1:16" s="150" customFormat="1" ht="13.8">
      <c r="C30" s="164" t="s">
        <v>49</v>
      </c>
      <c r="D30" s="152"/>
      <c r="E30" s="141"/>
      <c r="F30" s="149"/>
      <c r="G30" s="149"/>
      <c r="H30" s="149"/>
      <c r="I30" s="149"/>
      <c r="J30" s="149"/>
      <c r="K30" s="141"/>
      <c r="L30" s="149"/>
      <c r="M30" s="149"/>
      <c r="N30" s="149"/>
      <c r="P30" s="149"/>
    </row>
    <row r="31" spans="1:16" s="150" customFormat="1" ht="13.8">
      <c r="C31" s="164"/>
      <c r="D31" s="152"/>
      <c r="E31" s="141"/>
      <c r="F31" s="165"/>
      <c r="G31" s="165"/>
      <c r="H31" s="149"/>
      <c r="I31" s="165"/>
      <c r="J31" s="165"/>
      <c r="K31" s="141"/>
      <c r="L31" s="165"/>
      <c r="M31" s="165"/>
      <c r="N31" s="165"/>
      <c r="P31" s="165"/>
    </row>
    <row r="32" spans="1:16" s="150" customFormat="1" ht="25.5" customHeight="1">
      <c r="C32" s="480" t="s">
        <v>532</v>
      </c>
      <c r="D32" s="152"/>
      <c r="E32" s="141"/>
      <c r="F32" s="149"/>
      <c r="G32" s="149"/>
      <c r="H32" s="149"/>
      <c r="I32" s="148"/>
      <c r="J32" s="148"/>
      <c r="K32" s="141"/>
      <c r="L32" s="148"/>
      <c r="M32" s="148"/>
      <c r="N32" s="148"/>
      <c r="P32" s="148"/>
    </row>
    <row r="33" spans="3:16" s="150" customFormat="1" ht="12" customHeight="1">
      <c r="C33" s="90" t="s">
        <v>31</v>
      </c>
      <c r="D33" s="152"/>
      <c r="E33" s="141">
        <v>11</v>
      </c>
      <c r="F33" s="166"/>
      <c r="G33" s="166"/>
      <c r="I33" s="166"/>
      <c r="J33" s="166"/>
      <c r="K33" s="141"/>
      <c r="L33" s="166"/>
      <c r="M33" s="166"/>
      <c r="N33" s="166"/>
      <c r="P33" s="166"/>
    </row>
    <row r="34" spans="3:16" s="150" customFormat="1" ht="12" customHeight="1">
      <c r="C34" s="90" t="s">
        <v>33</v>
      </c>
      <c r="D34" s="152"/>
      <c r="E34" s="141">
        <v>12</v>
      </c>
      <c r="F34" s="166"/>
      <c r="G34" s="166"/>
      <c r="I34" s="166"/>
      <c r="J34" s="166"/>
      <c r="K34" s="141"/>
      <c r="L34" s="166"/>
      <c r="M34" s="166"/>
      <c r="N34" s="166"/>
      <c r="P34" s="166"/>
    </row>
    <row r="35" spans="3:16" s="150" customFormat="1" ht="12" customHeight="1">
      <c r="C35" s="90" t="s">
        <v>39</v>
      </c>
      <c r="D35" s="152"/>
      <c r="E35" s="141">
        <v>13</v>
      </c>
      <c r="F35" s="166"/>
      <c r="G35" s="166"/>
      <c r="I35" s="166"/>
      <c r="J35" s="166"/>
      <c r="K35" s="141"/>
      <c r="L35" s="166"/>
      <c r="M35" s="166"/>
      <c r="N35" s="166"/>
      <c r="P35" s="166"/>
    </row>
    <row r="36" spans="3:16" s="150" customFormat="1" ht="12" customHeight="1">
      <c r="C36" s="90" t="s">
        <v>40</v>
      </c>
      <c r="D36" s="152"/>
      <c r="E36" s="141">
        <v>14</v>
      </c>
      <c r="F36" s="166"/>
      <c r="G36" s="166"/>
      <c r="I36" s="166"/>
      <c r="J36" s="166"/>
      <c r="K36" s="141"/>
      <c r="L36" s="166"/>
      <c r="M36" s="166"/>
      <c r="N36" s="166"/>
      <c r="P36" s="166"/>
    </row>
    <row r="37" spans="3:16" s="150" customFormat="1" ht="12" customHeight="1">
      <c r="C37" s="123" t="s">
        <v>292</v>
      </c>
      <c r="D37" s="152"/>
      <c r="E37" s="141"/>
      <c r="F37" s="166"/>
      <c r="G37" s="166"/>
      <c r="I37" s="166"/>
      <c r="J37" s="166"/>
      <c r="K37" s="141"/>
      <c r="L37" s="166"/>
      <c r="M37" s="166"/>
      <c r="N37" s="166"/>
      <c r="P37" s="166"/>
    </row>
    <row r="38" spans="3:16" s="150" customFormat="1" ht="12" customHeight="1">
      <c r="C38" s="123" t="s">
        <v>268</v>
      </c>
      <c r="D38" s="152"/>
      <c r="E38" s="141"/>
      <c r="F38" s="166"/>
      <c r="G38" s="166"/>
      <c r="I38" s="166"/>
      <c r="J38" s="166"/>
      <c r="K38" s="141"/>
      <c r="L38" s="166"/>
      <c r="M38" s="166"/>
      <c r="N38" s="166"/>
      <c r="P38" s="166"/>
    </row>
    <row r="39" spans="3:16" s="150" customFormat="1" ht="12" customHeight="1">
      <c r="C39" s="123" t="s">
        <v>500</v>
      </c>
      <c r="D39" s="152"/>
      <c r="E39" s="141">
        <v>16</v>
      </c>
      <c r="F39" s="166"/>
      <c r="G39" s="166"/>
      <c r="I39" s="166"/>
      <c r="J39" s="166"/>
      <c r="K39" s="141"/>
      <c r="L39" s="166"/>
      <c r="M39" s="166"/>
      <c r="N39" s="166"/>
      <c r="P39" s="166"/>
    </row>
    <row r="40" spans="3:16" s="150" customFormat="1" ht="12" customHeight="1">
      <c r="C40" s="123" t="s">
        <v>501</v>
      </c>
      <c r="D40" s="152"/>
      <c r="E40" s="141">
        <v>16</v>
      </c>
      <c r="F40" s="166"/>
      <c r="G40" s="166"/>
      <c r="I40" s="166"/>
      <c r="J40" s="166"/>
      <c r="K40" s="141"/>
      <c r="L40" s="166"/>
      <c r="M40" s="166"/>
      <c r="N40" s="166"/>
      <c r="P40" s="166"/>
    </row>
    <row r="41" spans="3:16" s="150" customFormat="1" ht="21" customHeight="1">
      <c r="C41" s="157"/>
      <c r="D41" s="157" t="s">
        <v>50</v>
      </c>
      <c r="E41" s="141"/>
      <c r="F41" s="163"/>
      <c r="G41" s="163"/>
      <c r="H41" s="149"/>
      <c r="I41" s="163"/>
      <c r="J41" s="163"/>
      <c r="K41" s="141"/>
      <c r="L41" s="163"/>
      <c r="M41" s="163"/>
      <c r="N41" s="163"/>
      <c r="P41" s="163"/>
    </row>
    <row r="42" spans="3:16" s="150" customFormat="1" ht="13.8">
      <c r="C42" s="164"/>
      <c r="D42" s="123"/>
      <c r="E42" s="141"/>
      <c r="F42" s="149"/>
      <c r="G42" s="149"/>
      <c r="H42" s="149"/>
      <c r="I42" s="149"/>
      <c r="J42" s="149"/>
      <c r="K42" s="141"/>
      <c r="L42" s="149"/>
      <c r="M42" s="149"/>
      <c r="N42" s="149"/>
      <c r="P42" s="149"/>
    </row>
    <row r="43" spans="3:16" ht="13.8">
      <c r="C43" s="164" t="s">
        <v>211</v>
      </c>
      <c r="D43" s="152"/>
      <c r="E43" s="141"/>
      <c r="F43" s="149"/>
      <c r="G43" s="149"/>
      <c r="H43" s="149"/>
      <c r="I43" s="149"/>
      <c r="J43" s="149"/>
      <c r="K43" s="141"/>
      <c r="L43" s="149"/>
      <c r="M43" s="149"/>
      <c r="N43" s="149"/>
      <c r="P43" s="149"/>
    </row>
    <row r="44" spans="3:16" ht="13.8">
      <c r="C44" s="164" t="s">
        <v>272</v>
      </c>
      <c r="D44" s="152"/>
      <c r="E44" s="141"/>
      <c r="F44" s="149"/>
      <c r="G44" s="149"/>
      <c r="H44" s="149"/>
      <c r="I44" s="149"/>
      <c r="J44" s="149"/>
      <c r="K44" s="141"/>
      <c r="L44" s="149"/>
      <c r="M44" s="149"/>
      <c r="N44" s="149"/>
      <c r="P44" s="149"/>
    </row>
    <row r="45" spans="3:16" ht="14.4" thickBot="1">
      <c r="C45" s="157"/>
      <c r="D45" s="157" t="s">
        <v>212</v>
      </c>
      <c r="E45" s="141"/>
      <c r="F45" s="168"/>
      <c r="G45" s="168"/>
      <c r="H45" s="149"/>
      <c r="I45" s="168"/>
      <c r="J45" s="168"/>
      <c r="K45" s="141"/>
      <c r="L45" s="168"/>
      <c r="M45" s="168"/>
      <c r="N45" s="168"/>
      <c r="P45" s="168"/>
    </row>
    <row r="46" spans="3:16" ht="14.4" thickTop="1">
      <c r="E46" s="141"/>
      <c r="F46" s="169"/>
      <c r="G46" s="169"/>
      <c r="H46" s="133"/>
      <c r="I46" s="169"/>
      <c r="J46" s="170"/>
      <c r="K46" s="141"/>
      <c r="L46" s="170"/>
      <c r="M46" s="170"/>
      <c r="N46" s="170"/>
      <c r="P46" s="170"/>
    </row>
    <row r="47" spans="3:16" ht="13.8">
      <c r="E47" s="141"/>
      <c r="F47" s="169"/>
      <c r="G47" s="169"/>
      <c r="H47" s="169"/>
      <c r="I47" s="169"/>
      <c r="J47" s="170"/>
      <c r="K47" s="141"/>
      <c r="L47" s="170"/>
      <c r="M47" s="170"/>
      <c r="N47" s="170"/>
      <c r="P47" s="170"/>
    </row>
    <row r="48" spans="3:16" ht="13.8">
      <c r="E48" s="141"/>
      <c r="F48" s="169"/>
      <c r="G48" s="169"/>
      <c r="H48" s="169"/>
      <c r="I48" s="169"/>
      <c r="J48" s="169"/>
      <c r="K48" s="141"/>
      <c r="L48" s="169"/>
      <c r="M48" s="169"/>
      <c r="N48" s="169"/>
    </row>
    <row r="49" spans="5:11" ht="13.8">
      <c r="E49" s="141"/>
      <c r="F49" s="169"/>
      <c r="G49" s="169"/>
      <c r="H49" s="169"/>
      <c r="I49" s="140"/>
      <c r="J49" s="140"/>
      <c r="K49" s="141"/>
    </row>
    <row r="50" spans="5:11" ht="13.8">
      <c r="G50" s="169"/>
      <c r="H50" s="169"/>
      <c r="K50" s="141"/>
    </row>
    <row r="51" spans="5:11" ht="13.2" customHeight="1">
      <c r="K51" s="141"/>
    </row>
    <row r="52" spans="5:11" ht="13.2" customHeight="1">
      <c r="K52" s="141"/>
    </row>
    <row r="53" spans="5:11" ht="13.2" customHeight="1">
      <c r="K53" s="141"/>
    </row>
    <row r="54" spans="5:11" ht="13.2" customHeight="1">
      <c r="K54" s="141"/>
    </row>
    <row r="55" spans="5:11" ht="13.2" customHeight="1">
      <c r="K55" s="141"/>
    </row>
  </sheetData>
  <mergeCells count="6">
    <mergeCell ref="L6:N6"/>
    <mergeCell ref="C5:D6"/>
    <mergeCell ref="F5:G5"/>
    <mergeCell ref="I5:J5"/>
    <mergeCell ref="C2:I2"/>
    <mergeCell ref="E5:E6"/>
  </mergeCells>
  <hyperlinks>
    <hyperlink ref="A1" location="Índice!A1" display="Índice!A1" xr:uid="{00000000-0004-0000-0600-000000000000}"/>
  </hyperlinks>
  <pageMargins left="0.70866141732283472" right="0.70866141732283472" top="0.74803149606299213" bottom="0.74803149606299213" header="0.31496062992125984" footer="0.31496062992125984"/>
  <pageSetup paperSize="9" scale="39" orientation="portrait" r:id="rId1"/>
  <headerFooter>
    <oddHeader>&amp;LREN, SA</oddHeader>
    <oddFooter>&amp;L30/04/2015&amp;R&amp;A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20"/>
  <sheetViews>
    <sheetView showGridLines="0" topLeftCell="A297" zoomScale="85" zoomScaleNormal="85" workbookViewId="0">
      <selection activeCell="C321" sqref="C321"/>
    </sheetView>
  </sheetViews>
  <sheetFormatPr defaultColWidth="9.33203125" defaultRowHeight="13.8"/>
  <cols>
    <col min="1" max="1" width="11.6640625" style="174" customWidth="1"/>
    <col min="2" max="2" width="4.5546875" style="173" customWidth="1"/>
    <col min="3" max="3" width="61.6640625" style="92" bestFit="1" customWidth="1"/>
    <col min="4" max="4" width="2.33203125" style="94" customWidth="1"/>
    <col min="5" max="5" width="14.33203125" style="176" customWidth="1"/>
    <col min="6" max="6" width="23.109375" style="176" customWidth="1"/>
    <col min="7" max="7" width="16.5546875" style="98" customWidth="1"/>
    <col min="8" max="8" width="15.5546875" style="98" customWidth="1"/>
    <col min="9" max="10" width="33.6640625" style="92" customWidth="1"/>
    <col min="11" max="12" width="15.6640625" style="92" customWidth="1"/>
    <col min="13" max="16384" width="9.33203125" style="92"/>
  </cols>
  <sheetData>
    <row r="1" spans="1:13">
      <c r="A1" s="171">
        <f>+'N2-06-REN - DR'!A1+1</f>
        <v>7</v>
      </c>
      <c r="B1" s="172"/>
      <c r="C1" s="172"/>
      <c r="D1" s="172"/>
      <c r="E1" s="172"/>
      <c r="F1" s="172"/>
      <c r="G1" s="172"/>
      <c r="H1" s="172"/>
      <c r="I1" s="172"/>
      <c r="J1" s="172"/>
    </row>
    <row r="2" spans="1:13" ht="15.6">
      <c r="A2" s="173"/>
      <c r="B2" s="957" t="str">
        <f>Índice!E13</f>
        <v>Quadro N2-07-REN -  Ativos intangíveis_GGS</v>
      </c>
      <c r="C2" s="958"/>
      <c r="D2" s="958"/>
      <c r="E2" s="958"/>
      <c r="F2" s="958"/>
      <c r="G2" s="958"/>
      <c r="H2" s="958"/>
      <c r="I2" s="958"/>
      <c r="J2" s="533"/>
    </row>
    <row r="4" spans="1:13">
      <c r="C4" s="175"/>
    </row>
    <row r="5" spans="1:13">
      <c r="C5" s="177"/>
      <c r="K5" s="426" t="s">
        <v>280</v>
      </c>
    </row>
    <row r="6" spans="1:13" ht="12.75" customHeight="1">
      <c r="E6" s="178" t="s">
        <v>410</v>
      </c>
      <c r="F6" s="956" t="s">
        <v>70</v>
      </c>
      <c r="G6" s="956"/>
      <c r="H6" s="179" t="s">
        <v>71</v>
      </c>
      <c r="I6" s="952" t="s">
        <v>72</v>
      </c>
      <c r="J6" s="952" t="s">
        <v>373</v>
      </c>
      <c r="K6" s="179" t="s">
        <v>221</v>
      </c>
      <c r="L6" s="180"/>
    </row>
    <row r="7" spans="1:13" s="182" customFormat="1" ht="15" customHeight="1">
      <c r="A7" s="181"/>
      <c r="B7" s="173"/>
      <c r="C7" s="439" t="s">
        <v>458</v>
      </c>
      <c r="D7" s="441"/>
      <c r="E7" s="440" t="s">
        <v>282</v>
      </c>
      <c r="F7" s="440" t="s">
        <v>73</v>
      </c>
      <c r="G7" s="440" t="s">
        <v>74</v>
      </c>
      <c r="H7" s="440" t="s">
        <v>75</v>
      </c>
      <c r="I7" s="953"/>
      <c r="J7" s="953"/>
      <c r="K7" s="439" t="s">
        <v>282</v>
      </c>
      <c r="L7" s="441"/>
    </row>
    <row r="8" spans="1:13">
      <c r="D8" s="183"/>
      <c r="E8" s="184"/>
      <c r="F8" s="184"/>
      <c r="G8" s="185"/>
      <c r="H8" s="184"/>
      <c r="I8" s="184"/>
      <c r="J8" s="184"/>
      <c r="K8" s="184"/>
      <c r="L8" s="184"/>
    </row>
    <row r="9" spans="1:13">
      <c r="C9" s="186" t="s">
        <v>457</v>
      </c>
      <c r="D9" s="183"/>
      <c r="E9" s="184"/>
      <c r="F9" s="184"/>
      <c r="G9" s="185"/>
      <c r="H9" s="184"/>
      <c r="I9" s="184"/>
      <c r="J9" s="184"/>
      <c r="K9" s="187"/>
      <c r="L9" s="187"/>
    </row>
    <row r="10" spans="1:13">
      <c r="C10" s="597" t="s">
        <v>812</v>
      </c>
      <c r="D10" s="183"/>
      <c r="E10" s="184"/>
      <c r="F10" s="184"/>
      <c r="G10" s="185"/>
      <c r="H10" s="184"/>
      <c r="I10" s="184"/>
      <c r="J10" s="184"/>
      <c r="K10" s="187"/>
      <c r="L10" s="187"/>
    </row>
    <row r="11" spans="1:13">
      <c r="C11" s="597" t="s">
        <v>813</v>
      </c>
      <c r="D11" s="183"/>
      <c r="E11" s="184"/>
      <c r="F11" s="184"/>
      <c r="G11" s="184"/>
      <c r="H11" s="184"/>
      <c r="I11" s="184"/>
      <c r="J11" s="184"/>
      <c r="K11" s="187"/>
      <c r="L11" s="187"/>
      <c r="M11" s="184"/>
    </row>
    <row r="12" spans="1:13" ht="3" customHeight="1">
      <c r="C12" s="814"/>
      <c r="D12" s="183"/>
      <c r="E12" s="184"/>
      <c r="F12" s="184"/>
      <c r="G12" s="184"/>
      <c r="H12" s="184"/>
      <c r="I12" s="184"/>
      <c r="J12" s="184"/>
      <c r="K12" s="184"/>
      <c r="L12" s="184"/>
      <c r="M12" s="184"/>
    </row>
    <row r="13" spans="1:13">
      <c r="C13" s="815" t="s">
        <v>76</v>
      </c>
      <c r="D13" s="183"/>
      <c r="E13" s="190"/>
      <c r="F13" s="190"/>
      <c r="G13" s="190"/>
      <c r="H13" s="190"/>
      <c r="I13" s="190"/>
      <c r="J13" s="564"/>
      <c r="K13" s="190"/>
      <c r="L13" s="191"/>
      <c r="M13" s="184"/>
    </row>
    <row r="14" spans="1:13">
      <c r="C14" s="814"/>
      <c r="D14" s="183"/>
      <c r="E14" s="184"/>
      <c r="F14" s="184"/>
      <c r="G14" s="184"/>
      <c r="H14" s="184"/>
      <c r="I14" s="184"/>
      <c r="J14" s="184"/>
      <c r="K14" s="184"/>
      <c r="L14" s="184"/>
      <c r="M14" s="184"/>
    </row>
    <row r="15" spans="1:13">
      <c r="C15" s="816" t="s">
        <v>533</v>
      </c>
      <c r="D15" s="183"/>
      <c r="E15" s="184"/>
      <c r="F15" s="184"/>
      <c r="G15" s="184"/>
      <c r="H15" s="184"/>
      <c r="I15" s="184"/>
      <c r="J15" s="184"/>
      <c r="K15" s="184"/>
      <c r="L15" s="184"/>
      <c r="M15" s="184"/>
    </row>
    <row r="16" spans="1:13">
      <c r="C16" s="597" t="s">
        <v>802</v>
      </c>
      <c r="D16" s="183"/>
      <c r="E16" s="184"/>
      <c r="F16" s="184"/>
      <c r="G16" s="184"/>
      <c r="H16" s="184"/>
      <c r="I16" s="184"/>
      <c r="J16" s="184"/>
      <c r="K16" s="187"/>
      <c r="L16" s="187"/>
      <c r="M16" s="184"/>
    </row>
    <row r="17" spans="3:13">
      <c r="C17" s="597" t="s">
        <v>803</v>
      </c>
      <c r="D17" s="183"/>
      <c r="E17" s="184"/>
      <c r="F17" s="184"/>
      <c r="G17" s="184"/>
      <c r="H17" s="184"/>
      <c r="I17" s="184"/>
      <c r="J17" s="184"/>
      <c r="K17" s="187"/>
      <c r="L17" s="187"/>
      <c r="M17" s="184"/>
    </row>
    <row r="18" spans="3:13">
      <c r="C18" s="597" t="s">
        <v>804</v>
      </c>
      <c r="D18" s="183"/>
      <c r="E18" s="184"/>
      <c r="F18" s="184"/>
      <c r="G18" s="184"/>
      <c r="H18" s="184"/>
      <c r="I18" s="184"/>
      <c r="J18" s="184"/>
      <c r="K18" s="187"/>
      <c r="L18" s="187"/>
      <c r="M18" s="184"/>
    </row>
    <row r="19" spans="3:13">
      <c r="C19" s="817" t="s">
        <v>78</v>
      </c>
      <c r="D19" s="183"/>
      <c r="E19" s="184"/>
      <c r="F19" s="184"/>
      <c r="G19" s="184"/>
      <c r="H19" s="184"/>
      <c r="I19" s="184"/>
      <c r="J19" s="184"/>
      <c r="K19" s="187"/>
      <c r="L19" s="187"/>
      <c r="M19" s="184"/>
    </row>
    <row r="20" spans="3:13">
      <c r="C20" s="817" t="s">
        <v>409</v>
      </c>
      <c r="D20" s="183"/>
      <c r="E20" s="184"/>
      <c r="F20" s="184"/>
      <c r="G20" s="184"/>
      <c r="H20" s="184"/>
      <c r="I20" s="184"/>
      <c r="J20" s="184"/>
      <c r="K20" s="187"/>
      <c r="L20" s="187"/>
      <c r="M20" s="184"/>
    </row>
    <row r="21" spans="3:13">
      <c r="C21" s="817" t="s">
        <v>79</v>
      </c>
      <c r="D21" s="183"/>
      <c r="E21" s="184"/>
      <c r="F21" s="184"/>
      <c r="G21" s="184"/>
      <c r="H21" s="184"/>
      <c r="I21" s="184"/>
      <c r="J21" s="184"/>
      <c r="K21" s="187"/>
      <c r="L21" s="187"/>
      <c r="M21" s="184"/>
    </row>
    <row r="22" spans="3:13">
      <c r="C22" s="817" t="s">
        <v>81</v>
      </c>
      <c r="D22" s="183"/>
      <c r="E22" s="184"/>
      <c r="F22" s="184"/>
      <c r="G22" s="184"/>
      <c r="H22" s="184"/>
      <c r="I22" s="184"/>
      <c r="J22" s="184"/>
      <c r="K22" s="187"/>
      <c r="L22" s="187"/>
      <c r="M22" s="184"/>
    </row>
    <row r="23" spans="3:13">
      <c r="C23" s="817" t="s">
        <v>218</v>
      </c>
      <c r="D23" s="183"/>
      <c r="E23" s="184"/>
      <c r="F23" s="184"/>
      <c r="G23" s="184"/>
      <c r="H23" s="184"/>
      <c r="I23" s="184"/>
      <c r="J23" s="184"/>
      <c r="K23" s="187"/>
      <c r="L23" s="187"/>
      <c r="M23" s="184"/>
    </row>
    <row r="24" spans="3:13" collapsed="1">
      <c r="C24" s="817" t="s">
        <v>82</v>
      </c>
      <c r="D24" s="183"/>
      <c r="E24" s="184"/>
      <c r="F24" s="184"/>
      <c r="G24" s="184"/>
      <c r="H24" s="184"/>
      <c r="I24" s="184"/>
      <c r="J24" s="184"/>
      <c r="K24" s="187"/>
      <c r="L24" s="187"/>
      <c r="M24" s="184"/>
    </row>
    <row r="25" spans="3:13">
      <c r="C25" s="817" t="s">
        <v>83</v>
      </c>
      <c r="D25" s="183"/>
      <c r="E25" s="184"/>
      <c r="F25" s="184"/>
      <c r="G25" s="184"/>
      <c r="H25" s="184"/>
      <c r="I25" s="184"/>
      <c r="J25" s="184"/>
      <c r="K25" s="187"/>
      <c r="L25" s="187"/>
      <c r="M25" s="184"/>
    </row>
    <row r="26" spans="3:13" collapsed="1">
      <c r="C26" s="817" t="s">
        <v>942</v>
      </c>
      <c r="D26" s="183"/>
      <c r="E26" s="184"/>
      <c r="F26" s="184"/>
      <c r="G26" s="184"/>
      <c r="H26" s="184"/>
      <c r="I26" s="184"/>
      <c r="J26" s="184"/>
      <c r="K26" s="187"/>
      <c r="L26" s="187"/>
      <c r="M26" s="184"/>
    </row>
    <row r="27" spans="3:13">
      <c r="C27" s="597" t="s">
        <v>928</v>
      </c>
      <c r="D27" s="183"/>
      <c r="E27" s="184"/>
      <c r="F27" s="184"/>
      <c r="G27" s="184"/>
      <c r="H27" s="184"/>
      <c r="I27" s="184"/>
      <c r="J27" s="184"/>
      <c r="K27" s="187"/>
      <c r="L27" s="187"/>
      <c r="M27" s="184"/>
    </row>
    <row r="28" spans="3:13">
      <c r="C28" s="817" t="s">
        <v>926</v>
      </c>
      <c r="D28" s="183"/>
      <c r="E28" s="184"/>
      <c r="F28" s="184"/>
      <c r="G28" s="184"/>
      <c r="H28" s="184"/>
      <c r="I28" s="184"/>
      <c r="J28" s="184"/>
      <c r="K28" s="187"/>
      <c r="L28" s="187"/>
      <c r="M28" s="184"/>
    </row>
    <row r="29" spans="3:13">
      <c r="C29" s="817" t="s">
        <v>927</v>
      </c>
      <c r="D29" s="183"/>
      <c r="E29" s="184"/>
      <c r="F29" s="184"/>
      <c r="G29" s="184"/>
      <c r="H29" s="184"/>
      <c r="I29" s="184"/>
      <c r="J29" s="184"/>
      <c r="K29" s="187"/>
      <c r="L29" s="187"/>
      <c r="M29" s="184"/>
    </row>
    <row r="30" spans="3:13">
      <c r="C30" s="597" t="s">
        <v>930</v>
      </c>
      <c r="D30" s="183"/>
      <c r="E30" s="184"/>
      <c r="F30" s="184"/>
      <c r="G30" s="184"/>
      <c r="H30" s="184"/>
      <c r="I30" s="184"/>
      <c r="J30" s="184"/>
      <c r="K30" s="187"/>
      <c r="L30" s="187"/>
      <c r="M30" s="184"/>
    </row>
    <row r="31" spans="3:13">
      <c r="C31" s="817" t="s">
        <v>926</v>
      </c>
      <c r="D31" s="183"/>
      <c r="E31" s="184"/>
      <c r="F31" s="184"/>
      <c r="G31" s="184"/>
      <c r="H31" s="184"/>
      <c r="I31" s="184"/>
      <c r="J31" s="184"/>
      <c r="K31" s="187"/>
      <c r="L31" s="187"/>
      <c r="M31" s="184"/>
    </row>
    <row r="32" spans="3:13">
      <c r="C32" s="817" t="s">
        <v>927</v>
      </c>
      <c r="D32" s="183"/>
      <c r="E32" s="184"/>
      <c r="F32" s="184"/>
      <c r="G32" s="184"/>
      <c r="H32" s="184"/>
      <c r="I32" s="184"/>
      <c r="J32" s="184"/>
      <c r="K32" s="187"/>
      <c r="L32" s="187"/>
      <c r="M32" s="184"/>
    </row>
    <row r="33" spans="1:13" collapsed="1">
      <c r="C33" s="597" t="s">
        <v>929</v>
      </c>
      <c r="D33" s="183"/>
      <c r="E33" s="184"/>
      <c r="F33" s="184"/>
      <c r="G33" s="184"/>
      <c r="H33" s="184"/>
      <c r="I33" s="184"/>
      <c r="J33" s="184"/>
      <c r="K33" s="187"/>
      <c r="L33" s="187"/>
      <c r="M33" s="184"/>
    </row>
    <row r="34" spans="1:13">
      <c r="C34" s="817" t="s">
        <v>926</v>
      </c>
      <c r="D34" s="183"/>
      <c r="E34" s="184"/>
      <c r="F34" s="184"/>
      <c r="G34" s="184"/>
      <c r="H34" s="184"/>
      <c r="I34" s="184"/>
      <c r="J34" s="184"/>
      <c r="K34" s="187"/>
      <c r="L34" s="187"/>
      <c r="M34" s="184"/>
    </row>
    <row r="35" spans="1:13">
      <c r="C35" s="817" t="s">
        <v>927</v>
      </c>
      <c r="D35" s="183"/>
      <c r="E35" s="184"/>
      <c r="F35" s="184"/>
      <c r="G35" s="184"/>
      <c r="H35" s="184"/>
      <c r="I35" s="184"/>
      <c r="J35" s="184"/>
      <c r="K35" s="187"/>
      <c r="L35" s="187"/>
      <c r="M35" s="184"/>
    </row>
    <row r="36" spans="1:13">
      <c r="C36" s="597" t="s">
        <v>805</v>
      </c>
      <c r="D36" s="183"/>
      <c r="E36" s="184"/>
      <c r="F36" s="184"/>
      <c r="G36" s="184"/>
      <c r="H36" s="184"/>
      <c r="I36" s="184"/>
      <c r="J36" s="184"/>
      <c r="K36" s="187"/>
      <c r="L36" s="187"/>
      <c r="M36" s="184"/>
    </row>
    <row r="37" spans="1:13">
      <c r="C37" s="597"/>
      <c r="D37" s="183"/>
      <c r="E37" s="187"/>
      <c r="F37" s="187"/>
      <c r="G37" s="187"/>
      <c r="H37" s="187"/>
      <c r="I37" s="187"/>
      <c r="J37" s="187"/>
      <c r="K37" s="184"/>
      <c r="L37" s="184"/>
      <c r="M37" s="184"/>
    </row>
    <row r="38" spans="1:13" ht="15" customHeight="1">
      <c r="C38" s="815" t="s">
        <v>85</v>
      </c>
      <c r="E38" s="190"/>
      <c r="F38" s="190"/>
      <c r="G38" s="190"/>
      <c r="H38" s="190"/>
      <c r="I38" s="190"/>
      <c r="J38" s="564"/>
      <c r="K38" s="190"/>
      <c r="L38" s="191"/>
      <c r="M38" s="184"/>
    </row>
    <row r="39" spans="1:13">
      <c r="C39" s="814"/>
      <c r="E39" s="184"/>
      <c r="F39" s="184"/>
      <c r="G39" s="184"/>
      <c r="H39" s="184"/>
      <c r="I39" s="184"/>
      <c r="J39" s="184"/>
      <c r="K39" s="184"/>
      <c r="L39" s="184"/>
      <c r="M39" s="184"/>
    </row>
    <row r="40" spans="1:13">
      <c r="A40" s="92"/>
      <c r="C40" s="816" t="s">
        <v>483</v>
      </c>
      <c r="D40" s="183"/>
      <c r="E40" s="187"/>
      <c r="F40" s="187"/>
      <c r="G40" s="187"/>
      <c r="H40" s="187"/>
      <c r="I40" s="187"/>
      <c r="J40" s="187"/>
      <c r="K40" s="184"/>
      <c r="L40" s="184"/>
      <c r="M40" s="184"/>
    </row>
    <row r="41" spans="1:13">
      <c r="C41" s="597" t="s">
        <v>803</v>
      </c>
      <c r="E41" s="184"/>
      <c r="F41" s="184"/>
      <c r="G41" s="184"/>
      <c r="H41" s="184"/>
      <c r="I41" s="184"/>
      <c r="J41" s="184"/>
      <c r="K41" s="187"/>
      <c r="L41" s="187"/>
      <c r="M41" s="184"/>
    </row>
    <row r="42" spans="1:13">
      <c r="A42" s="92"/>
      <c r="C42" s="597" t="s">
        <v>804</v>
      </c>
      <c r="E42" s="184"/>
      <c r="F42" s="184"/>
      <c r="G42" s="184"/>
      <c r="H42" s="184"/>
      <c r="I42" s="184"/>
      <c r="J42" s="184"/>
      <c r="K42" s="187"/>
      <c r="L42" s="187"/>
      <c r="M42" s="184"/>
    </row>
    <row r="43" spans="1:13">
      <c r="C43" s="817" t="s">
        <v>81</v>
      </c>
      <c r="E43" s="184"/>
      <c r="F43" s="184"/>
      <c r="G43" s="184"/>
      <c r="H43" s="184"/>
      <c r="I43" s="184"/>
      <c r="J43" s="184"/>
      <c r="K43" s="187"/>
      <c r="L43" s="187"/>
      <c r="M43" s="184"/>
    </row>
    <row r="44" spans="1:13">
      <c r="C44" s="817" t="s">
        <v>87</v>
      </c>
      <c r="E44" s="184"/>
      <c r="F44" s="184"/>
      <c r="G44" s="184"/>
      <c r="H44" s="184"/>
      <c r="I44" s="184"/>
      <c r="J44" s="184"/>
      <c r="K44" s="187"/>
      <c r="L44" s="187"/>
      <c r="M44" s="184"/>
    </row>
    <row r="45" spans="1:13">
      <c r="C45" s="817" t="s">
        <v>88</v>
      </c>
      <c r="E45" s="184"/>
      <c r="F45" s="184"/>
      <c r="G45" s="184"/>
      <c r="H45" s="184"/>
      <c r="I45" s="184"/>
      <c r="J45" s="184"/>
      <c r="K45" s="187"/>
      <c r="L45" s="187"/>
      <c r="M45" s="184"/>
    </row>
    <row r="46" spans="1:13">
      <c r="C46" s="597" t="s">
        <v>929</v>
      </c>
      <c r="E46" s="184"/>
      <c r="F46" s="184"/>
      <c r="G46" s="184"/>
      <c r="H46" s="184"/>
      <c r="I46" s="184"/>
      <c r="J46" s="184"/>
      <c r="K46" s="187"/>
      <c r="L46" s="187"/>
      <c r="M46" s="184"/>
    </row>
    <row r="47" spans="1:13" ht="4.5" customHeight="1">
      <c r="A47" s="92"/>
      <c r="C47" s="814"/>
      <c r="E47" s="184"/>
      <c r="F47" s="184"/>
      <c r="G47" s="184"/>
      <c r="H47" s="184"/>
      <c r="I47" s="184"/>
      <c r="J47" s="184"/>
      <c r="K47" s="184"/>
      <c r="L47" s="184"/>
      <c r="M47" s="184"/>
    </row>
    <row r="48" spans="1:13" ht="15" customHeight="1">
      <c r="A48" s="92"/>
      <c r="C48" s="815" t="s">
        <v>89</v>
      </c>
      <c r="E48" s="190"/>
      <c r="F48" s="190"/>
      <c r="G48" s="190"/>
      <c r="H48" s="190"/>
      <c r="I48" s="190"/>
      <c r="J48" s="564"/>
      <c r="K48" s="190"/>
      <c r="L48" s="191"/>
      <c r="M48" s="184"/>
    </row>
    <row r="49" spans="1:13" ht="15" customHeight="1" thickBot="1">
      <c r="A49" s="92"/>
      <c r="C49" s="815" t="s">
        <v>90</v>
      </c>
      <c r="E49" s="192"/>
      <c r="F49" s="192"/>
      <c r="G49" s="192"/>
      <c r="H49" s="192"/>
      <c r="I49" s="192"/>
      <c r="J49" s="192"/>
      <c r="K49" s="192"/>
      <c r="L49" s="191"/>
      <c r="M49" s="184"/>
    </row>
    <row r="50" spans="1:13" ht="14.4" thickTop="1">
      <c r="A50" s="92"/>
      <c r="C50" s="814"/>
      <c r="D50" s="92"/>
      <c r="E50" s="184"/>
      <c r="F50" s="184"/>
      <c r="G50" s="184"/>
      <c r="H50" s="184"/>
      <c r="I50" s="184"/>
      <c r="J50" s="184"/>
      <c r="K50" s="184"/>
      <c r="L50" s="184"/>
      <c r="M50" s="184"/>
    </row>
    <row r="51" spans="1:13">
      <c r="A51" s="92"/>
      <c r="C51" s="818" t="s">
        <v>906</v>
      </c>
      <c r="G51" s="193"/>
      <c r="H51" s="185"/>
      <c r="M51" s="184"/>
    </row>
    <row r="52" spans="1:13">
      <c r="A52" s="92"/>
      <c r="C52" s="818" t="s">
        <v>907</v>
      </c>
      <c r="G52" s="193"/>
      <c r="M52" s="184"/>
    </row>
    <row r="53" spans="1:13">
      <c r="A53" s="92"/>
      <c r="C53" s="818" t="s">
        <v>801</v>
      </c>
      <c r="K53" s="184"/>
      <c r="L53" s="184"/>
      <c r="M53" s="184"/>
    </row>
    <row r="54" spans="1:13">
      <c r="A54" s="92"/>
      <c r="C54" s="819"/>
      <c r="I54" s="426" t="s">
        <v>280</v>
      </c>
      <c r="K54" s="184"/>
      <c r="M54" s="184"/>
    </row>
    <row r="55" spans="1:13" ht="12.75" customHeight="1">
      <c r="C55" s="814"/>
      <c r="E55" s="178" t="s">
        <v>410</v>
      </c>
      <c r="F55" s="954" t="s">
        <v>291</v>
      </c>
      <c r="G55" s="952" t="s">
        <v>72</v>
      </c>
      <c r="H55" s="952" t="s">
        <v>373</v>
      </c>
      <c r="I55" s="179" t="s">
        <v>221</v>
      </c>
      <c r="K55" s="184"/>
      <c r="L55" s="194"/>
      <c r="M55" s="184"/>
    </row>
    <row r="56" spans="1:13">
      <c r="C56" s="820" t="s">
        <v>459</v>
      </c>
      <c r="D56" s="441"/>
      <c r="E56" s="440" t="s">
        <v>282</v>
      </c>
      <c r="F56" s="955"/>
      <c r="G56" s="953"/>
      <c r="H56" s="953"/>
      <c r="I56" s="439" t="s">
        <v>282</v>
      </c>
      <c r="K56" s="184"/>
      <c r="L56" s="441"/>
      <c r="M56" s="184"/>
    </row>
    <row r="57" spans="1:13">
      <c r="C57" s="814"/>
      <c r="D57" s="183"/>
      <c r="E57" s="195"/>
      <c r="F57" s="195"/>
      <c r="G57" s="195"/>
      <c r="H57" s="195"/>
      <c r="I57" s="195"/>
      <c r="K57" s="184"/>
      <c r="M57" s="184"/>
    </row>
    <row r="58" spans="1:13">
      <c r="C58" s="816" t="s">
        <v>457</v>
      </c>
      <c r="D58" s="183"/>
      <c r="E58" s="191"/>
      <c r="F58" s="191"/>
      <c r="G58" s="191"/>
      <c r="H58" s="191"/>
      <c r="I58" s="191"/>
      <c r="K58" s="184"/>
      <c r="M58" s="184"/>
    </row>
    <row r="59" spans="1:13">
      <c r="C59" s="597" t="s">
        <v>812</v>
      </c>
      <c r="D59" s="183"/>
      <c r="E59" s="191"/>
      <c r="F59" s="191"/>
      <c r="G59" s="191"/>
      <c r="H59" s="191"/>
      <c r="I59" s="191"/>
      <c r="K59" s="184"/>
      <c r="M59" s="184"/>
    </row>
    <row r="60" spans="1:13" ht="14.25" customHeight="1">
      <c r="C60" s="597" t="s">
        <v>813</v>
      </c>
      <c r="D60" s="183"/>
      <c r="E60" s="191"/>
      <c r="F60" s="191"/>
      <c r="G60" s="191"/>
      <c r="H60" s="191"/>
      <c r="I60" s="191"/>
      <c r="K60" s="184"/>
      <c r="M60" s="184"/>
    </row>
    <row r="61" spans="1:13" ht="6" customHeight="1">
      <c r="C61" s="814"/>
      <c r="D61" s="183"/>
      <c r="E61" s="191"/>
      <c r="F61" s="191"/>
      <c r="G61" s="191"/>
      <c r="H61" s="191"/>
      <c r="I61" s="191"/>
      <c r="K61" s="184"/>
      <c r="M61" s="184"/>
    </row>
    <row r="62" spans="1:13" ht="15.75" customHeight="1">
      <c r="C62" s="815" t="s">
        <v>76</v>
      </c>
      <c r="E62" s="190"/>
      <c r="F62" s="190"/>
      <c r="G62" s="190"/>
      <c r="H62" s="190"/>
      <c r="I62" s="190"/>
      <c r="K62" s="184"/>
      <c r="M62" s="184"/>
    </row>
    <row r="63" spans="1:13">
      <c r="C63" s="814"/>
      <c r="D63" s="183"/>
      <c r="E63" s="191"/>
      <c r="F63" s="183"/>
      <c r="G63" s="191"/>
      <c r="H63" s="191"/>
      <c r="I63" s="191"/>
      <c r="K63" s="184"/>
      <c r="M63" s="184"/>
    </row>
    <row r="64" spans="1:13">
      <c r="C64" s="816" t="s">
        <v>533</v>
      </c>
      <c r="D64" s="183"/>
      <c r="E64" s="184"/>
      <c r="F64" s="183"/>
      <c r="G64" s="191"/>
      <c r="H64" s="191"/>
      <c r="I64" s="191"/>
      <c r="K64" s="184"/>
      <c r="M64" s="184"/>
    </row>
    <row r="65" spans="1:13">
      <c r="C65" s="597" t="s">
        <v>803</v>
      </c>
      <c r="E65" s="191"/>
      <c r="F65" s="191"/>
      <c r="G65" s="191"/>
      <c r="H65" s="191"/>
      <c r="I65" s="191"/>
      <c r="K65" s="184"/>
      <c r="M65" s="184"/>
    </row>
    <row r="66" spans="1:13">
      <c r="C66" s="597" t="s">
        <v>804</v>
      </c>
      <c r="E66" s="191"/>
      <c r="F66" s="191"/>
      <c r="G66" s="191"/>
      <c r="H66" s="191"/>
      <c r="I66" s="191"/>
      <c r="K66" s="184"/>
      <c r="M66" s="184"/>
    </row>
    <row r="67" spans="1:13">
      <c r="A67" s="196"/>
      <c r="C67" s="817" t="s">
        <v>78</v>
      </c>
      <c r="E67" s="191"/>
      <c r="F67" s="191"/>
      <c r="G67" s="191"/>
      <c r="H67" s="191"/>
      <c r="I67" s="191"/>
      <c r="K67" s="184"/>
      <c r="L67" s="184"/>
      <c r="M67" s="184"/>
    </row>
    <row r="68" spans="1:13">
      <c r="A68" s="196"/>
      <c r="C68" s="817" t="s">
        <v>409</v>
      </c>
      <c r="E68" s="191"/>
      <c r="F68" s="191"/>
      <c r="G68" s="191"/>
      <c r="H68" s="191"/>
      <c r="I68" s="191"/>
      <c r="K68" s="184"/>
      <c r="L68" s="197"/>
      <c r="M68" s="184"/>
    </row>
    <row r="69" spans="1:13">
      <c r="A69" s="196"/>
      <c r="C69" s="817" t="s">
        <v>79</v>
      </c>
      <c r="D69" s="183"/>
      <c r="E69" s="191"/>
      <c r="F69" s="191"/>
      <c r="G69" s="191"/>
      <c r="H69" s="191"/>
      <c r="I69" s="191"/>
      <c r="K69" s="184"/>
      <c r="M69" s="184"/>
    </row>
    <row r="70" spans="1:13">
      <c r="C70" s="817" t="s">
        <v>81</v>
      </c>
      <c r="E70" s="191"/>
      <c r="F70" s="191"/>
      <c r="G70" s="191"/>
      <c r="H70" s="191"/>
      <c r="I70" s="191"/>
      <c r="K70" s="184"/>
      <c r="M70" s="184"/>
    </row>
    <row r="71" spans="1:13">
      <c r="C71" s="817" t="s">
        <v>218</v>
      </c>
      <c r="E71" s="191"/>
      <c r="F71" s="191"/>
      <c r="G71" s="191"/>
      <c r="H71" s="191"/>
      <c r="I71" s="191"/>
      <c r="K71" s="184"/>
      <c r="M71" s="184"/>
    </row>
    <row r="72" spans="1:13" collapsed="1">
      <c r="A72" s="196"/>
      <c r="C72" s="817" t="s">
        <v>82</v>
      </c>
      <c r="E72" s="191"/>
      <c r="F72" s="191"/>
      <c r="G72" s="191"/>
      <c r="H72" s="191"/>
      <c r="I72" s="191"/>
      <c r="K72" s="184"/>
      <c r="M72" s="184"/>
    </row>
    <row r="73" spans="1:13">
      <c r="A73" s="196"/>
      <c r="C73" s="817" t="s">
        <v>83</v>
      </c>
      <c r="E73" s="191"/>
      <c r="F73" s="191"/>
      <c r="G73" s="191"/>
      <c r="H73" s="191"/>
      <c r="I73" s="191"/>
      <c r="K73" s="184"/>
      <c r="M73" s="184"/>
    </row>
    <row r="74" spans="1:13" collapsed="1">
      <c r="C74" s="817" t="s">
        <v>942</v>
      </c>
      <c r="E74" s="183"/>
      <c r="F74" s="191"/>
      <c r="G74" s="191"/>
      <c r="H74" s="191"/>
      <c r="I74" s="183"/>
      <c r="K74" s="184"/>
      <c r="M74" s="184"/>
    </row>
    <row r="75" spans="1:13">
      <c r="C75" s="597" t="s">
        <v>928</v>
      </c>
      <c r="D75" s="183"/>
      <c r="E75" s="184"/>
      <c r="F75" s="184"/>
      <c r="G75" s="184"/>
      <c r="H75" s="184"/>
      <c r="I75" s="184"/>
      <c r="J75" s="184"/>
      <c r="K75" s="187"/>
      <c r="L75" s="187"/>
      <c r="M75" s="184"/>
    </row>
    <row r="76" spans="1:13">
      <c r="C76" s="817" t="s">
        <v>926</v>
      </c>
      <c r="D76" s="183"/>
      <c r="E76" s="184"/>
      <c r="F76" s="184"/>
      <c r="G76" s="184"/>
      <c r="H76" s="184"/>
      <c r="I76" s="184"/>
      <c r="J76" s="184"/>
      <c r="K76" s="187"/>
      <c r="L76" s="187"/>
      <c r="M76" s="184"/>
    </row>
    <row r="77" spans="1:13">
      <c r="C77" s="817" t="s">
        <v>927</v>
      </c>
      <c r="D77" s="183"/>
      <c r="E77" s="184"/>
      <c r="F77" s="184"/>
      <c r="G77" s="184"/>
      <c r="H77" s="184"/>
      <c r="I77" s="184"/>
      <c r="J77" s="184"/>
      <c r="K77" s="187"/>
      <c r="L77" s="187"/>
      <c r="M77" s="184"/>
    </row>
    <row r="78" spans="1:13">
      <c r="C78" s="597" t="s">
        <v>930</v>
      </c>
      <c r="D78" s="183"/>
      <c r="E78" s="184"/>
      <c r="F78" s="184"/>
      <c r="G78" s="184"/>
      <c r="H78" s="184"/>
      <c r="I78" s="184"/>
      <c r="J78" s="184"/>
      <c r="K78" s="187"/>
      <c r="L78" s="187"/>
      <c r="M78" s="184"/>
    </row>
    <row r="79" spans="1:13">
      <c r="C79" s="817" t="s">
        <v>926</v>
      </c>
      <c r="D79" s="183"/>
      <c r="E79" s="184"/>
      <c r="F79" s="184"/>
      <c r="G79" s="184"/>
      <c r="H79" s="184"/>
      <c r="I79" s="184"/>
      <c r="J79" s="184"/>
      <c r="K79" s="187"/>
      <c r="L79" s="187"/>
      <c r="M79" s="184"/>
    </row>
    <row r="80" spans="1:13">
      <c r="C80" s="817" t="s">
        <v>927</v>
      </c>
      <c r="D80" s="183"/>
      <c r="E80" s="184"/>
      <c r="F80" s="184"/>
      <c r="G80" s="184"/>
      <c r="H80" s="184"/>
      <c r="I80" s="184"/>
      <c r="J80" s="184"/>
      <c r="K80" s="187"/>
      <c r="L80" s="187"/>
      <c r="M80" s="184"/>
    </row>
    <row r="81" spans="1:13" collapsed="1">
      <c r="C81" s="597" t="s">
        <v>929</v>
      </c>
      <c r="D81" s="183"/>
      <c r="E81" s="184"/>
      <c r="F81" s="184"/>
      <c r="G81" s="184"/>
      <c r="H81" s="184"/>
      <c r="I81" s="184"/>
      <c r="J81" s="184"/>
      <c r="K81" s="187"/>
      <c r="L81" s="187"/>
      <c r="M81" s="184"/>
    </row>
    <row r="82" spans="1:13">
      <c r="C82" s="817" t="s">
        <v>926</v>
      </c>
      <c r="D82" s="183"/>
      <c r="E82" s="184"/>
      <c r="F82" s="184"/>
      <c r="G82" s="184"/>
      <c r="H82" s="184"/>
      <c r="I82" s="184"/>
      <c r="J82" s="184"/>
      <c r="K82" s="187"/>
      <c r="L82" s="187"/>
      <c r="M82" s="184"/>
    </row>
    <row r="83" spans="1:13">
      <c r="C83" s="817" t="s">
        <v>927</v>
      </c>
      <c r="D83" s="183"/>
      <c r="E83" s="184"/>
      <c r="F83" s="184"/>
      <c r="G83" s="184"/>
      <c r="H83" s="184"/>
      <c r="I83" s="184"/>
      <c r="J83" s="184"/>
      <c r="K83" s="187"/>
      <c r="L83" s="187"/>
      <c r="M83" s="184"/>
    </row>
    <row r="84" spans="1:13">
      <c r="A84" s="196"/>
      <c r="C84" s="597" t="s">
        <v>805</v>
      </c>
      <c r="E84" s="191"/>
      <c r="F84" s="191"/>
      <c r="G84" s="191"/>
      <c r="H84" s="191"/>
      <c r="I84" s="191"/>
      <c r="K84" s="184"/>
      <c r="M84" s="184"/>
    </row>
    <row r="85" spans="1:13">
      <c r="C85" s="814"/>
      <c r="E85" s="200"/>
      <c r="F85" s="200"/>
      <c r="G85" s="200"/>
      <c r="H85" s="200"/>
      <c r="I85" s="200"/>
      <c r="K85" s="184"/>
      <c r="M85" s="184"/>
    </row>
    <row r="86" spans="1:13" ht="15" customHeight="1">
      <c r="A86" s="92"/>
      <c r="C86" s="815" t="s">
        <v>85</v>
      </c>
      <c r="E86" s="190"/>
      <c r="F86" s="190"/>
      <c r="G86" s="190"/>
      <c r="H86" s="190"/>
      <c r="I86" s="190"/>
      <c r="K86" s="184"/>
      <c r="M86" s="184"/>
    </row>
    <row r="87" spans="1:13" ht="14.4" thickBot="1">
      <c r="C87" s="815" t="s">
        <v>92</v>
      </c>
      <c r="E87" s="201"/>
      <c r="F87" s="201"/>
      <c r="G87" s="201"/>
      <c r="H87" s="201"/>
      <c r="I87" s="201"/>
      <c r="K87" s="184"/>
      <c r="M87" s="184"/>
    </row>
    <row r="88" spans="1:13" ht="14.4" thickTop="1">
      <c r="C88" s="814"/>
      <c r="G88" s="176"/>
      <c r="H88" s="176"/>
      <c r="K88" s="184"/>
      <c r="M88" s="184"/>
    </row>
    <row r="89" spans="1:13">
      <c r="A89" s="92"/>
      <c r="C89" s="818" t="s">
        <v>906</v>
      </c>
      <c r="D89" s="92"/>
      <c r="E89" s="92"/>
      <c r="F89" s="92"/>
      <c r="G89" s="92"/>
      <c r="H89" s="176"/>
      <c r="M89" s="184"/>
    </row>
    <row r="90" spans="1:13">
      <c r="A90" s="92"/>
      <c r="C90" s="818" t="s">
        <v>907</v>
      </c>
      <c r="D90" s="92"/>
      <c r="E90" s="92"/>
      <c r="F90" s="92"/>
      <c r="G90" s="92"/>
      <c r="H90" s="176"/>
      <c r="M90" s="184"/>
    </row>
    <row r="91" spans="1:13">
      <c r="A91" s="92"/>
      <c r="C91" s="818" t="s">
        <v>801</v>
      </c>
      <c r="M91" s="184"/>
    </row>
    <row r="92" spans="1:13" ht="15.6">
      <c r="A92" s="92"/>
      <c r="C92" s="448" t="s">
        <v>502</v>
      </c>
      <c r="D92" s="447"/>
      <c r="E92" s="447"/>
      <c r="F92" s="447"/>
      <c r="G92" s="447"/>
      <c r="H92" s="449"/>
      <c r="I92" s="447"/>
      <c r="J92" s="447"/>
      <c r="K92" s="447"/>
      <c r="M92" s="184"/>
    </row>
    <row r="93" spans="1:13">
      <c r="A93" s="92"/>
      <c r="C93" s="814"/>
      <c r="D93" s="92"/>
      <c r="E93" s="92"/>
      <c r="F93" s="92"/>
      <c r="G93" s="92"/>
      <c r="H93" s="92"/>
      <c r="K93" s="92" t="s">
        <v>280</v>
      </c>
      <c r="M93" s="184"/>
    </row>
    <row r="94" spans="1:13" ht="12.75" customHeight="1">
      <c r="C94" s="814"/>
      <c r="E94" s="178" t="s">
        <v>410</v>
      </c>
      <c r="F94" s="956" t="s">
        <v>70</v>
      </c>
      <c r="G94" s="956"/>
      <c r="H94" s="179" t="s">
        <v>71</v>
      </c>
      <c r="I94" s="952" t="s">
        <v>72</v>
      </c>
      <c r="J94" s="952" t="s">
        <v>373</v>
      </c>
      <c r="K94" s="179" t="s">
        <v>221</v>
      </c>
      <c r="L94" s="180"/>
    </row>
    <row r="95" spans="1:13" s="182" customFormat="1" ht="15" customHeight="1">
      <c r="A95" s="181"/>
      <c r="B95" s="173"/>
      <c r="C95" s="820" t="s">
        <v>465</v>
      </c>
      <c r="D95" s="441"/>
      <c r="E95" s="440" t="s">
        <v>282</v>
      </c>
      <c r="F95" s="440" t="s">
        <v>73</v>
      </c>
      <c r="G95" s="440" t="s">
        <v>74</v>
      </c>
      <c r="H95" s="440" t="s">
        <v>75</v>
      </c>
      <c r="I95" s="953"/>
      <c r="J95" s="953"/>
      <c r="K95" s="439" t="s">
        <v>282</v>
      </c>
      <c r="L95" s="441"/>
    </row>
    <row r="96" spans="1:13">
      <c r="C96" s="814"/>
      <c r="D96" s="183"/>
      <c r="E96" s="184"/>
      <c r="F96" s="184"/>
      <c r="G96" s="185"/>
      <c r="H96" s="184"/>
      <c r="I96" s="184"/>
      <c r="J96" s="184"/>
      <c r="K96" s="184"/>
      <c r="L96" s="184"/>
    </row>
    <row r="97" spans="3:13">
      <c r="C97" s="816" t="s">
        <v>464</v>
      </c>
      <c r="D97" s="183"/>
      <c r="E97" s="184"/>
      <c r="F97" s="184"/>
      <c r="G97" s="185"/>
      <c r="H97" s="184"/>
      <c r="I97" s="184"/>
      <c r="J97" s="184"/>
      <c r="K97" s="187"/>
      <c r="L97" s="187"/>
    </row>
    <row r="98" spans="3:13">
      <c r="C98" s="597" t="s">
        <v>812</v>
      </c>
      <c r="D98" s="183"/>
      <c r="E98" s="184"/>
      <c r="F98" s="184"/>
      <c r="G98" s="185"/>
      <c r="H98" s="184"/>
      <c r="I98" s="184"/>
      <c r="J98" s="184"/>
      <c r="K98" s="187"/>
      <c r="L98" s="187"/>
    </row>
    <row r="99" spans="3:13">
      <c r="C99" s="597" t="s">
        <v>813</v>
      </c>
      <c r="D99" s="183"/>
      <c r="E99" s="184"/>
      <c r="F99" s="184"/>
      <c r="G99" s="184"/>
      <c r="H99" s="184"/>
      <c r="I99" s="184"/>
      <c r="J99" s="184"/>
      <c r="K99" s="187"/>
      <c r="L99" s="187"/>
      <c r="M99" s="184"/>
    </row>
    <row r="100" spans="3:13" ht="3" customHeight="1">
      <c r="C100" s="814"/>
      <c r="D100" s="183"/>
      <c r="E100" s="184"/>
      <c r="F100" s="184"/>
      <c r="G100" s="184"/>
      <c r="H100" s="184"/>
      <c r="I100" s="184"/>
      <c r="J100" s="184"/>
      <c r="K100" s="184"/>
      <c r="L100" s="184"/>
      <c r="M100" s="184"/>
    </row>
    <row r="101" spans="3:13">
      <c r="C101" s="815" t="s">
        <v>76</v>
      </c>
      <c r="D101" s="183"/>
      <c r="E101" s="190"/>
      <c r="F101" s="190"/>
      <c r="G101" s="190"/>
      <c r="H101" s="190"/>
      <c r="I101" s="190"/>
      <c r="J101" s="564"/>
      <c r="K101" s="190"/>
      <c r="L101" s="191"/>
      <c r="M101" s="184"/>
    </row>
    <row r="102" spans="3:13">
      <c r="C102" s="814"/>
      <c r="D102" s="183"/>
      <c r="E102" s="184"/>
      <c r="F102" s="184"/>
      <c r="G102" s="184"/>
      <c r="H102" s="184"/>
      <c r="I102" s="184"/>
      <c r="J102" s="184"/>
      <c r="K102" s="184"/>
      <c r="L102" s="184"/>
      <c r="M102" s="184"/>
    </row>
    <row r="103" spans="3:13">
      <c r="C103" s="816" t="s">
        <v>534</v>
      </c>
      <c r="D103" s="183"/>
      <c r="E103" s="184"/>
      <c r="F103" s="184"/>
      <c r="G103" s="184"/>
      <c r="H103" s="184"/>
      <c r="I103" s="184"/>
      <c r="J103" s="184"/>
      <c r="K103" s="184"/>
      <c r="L103" s="184"/>
      <c r="M103" s="184"/>
    </row>
    <row r="104" spans="3:13">
      <c r="C104" s="597" t="s">
        <v>802</v>
      </c>
      <c r="D104" s="183"/>
      <c r="E104" s="184"/>
      <c r="F104" s="184"/>
      <c r="G104" s="184"/>
      <c r="H104" s="184"/>
      <c r="I104" s="184"/>
      <c r="J104" s="184"/>
      <c r="K104" s="187"/>
      <c r="L104" s="187"/>
      <c r="M104" s="184"/>
    </row>
    <row r="105" spans="3:13">
      <c r="C105" s="597" t="s">
        <v>803</v>
      </c>
      <c r="D105" s="183"/>
      <c r="E105" s="184"/>
      <c r="F105" s="184"/>
      <c r="G105" s="184"/>
      <c r="H105" s="184"/>
      <c r="I105" s="184"/>
      <c r="J105" s="184"/>
      <c r="K105" s="187"/>
      <c r="L105" s="187"/>
      <c r="M105" s="184"/>
    </row>
    <row r="106" spans="3:13">
      <c r="C106" s="597" t="s">
        <v>804</v>
      </c>
      <c r="D106" s="183"/>
      <c r="E106" s="184"/>
      <c r="F106" s="184"/>
      <c r="G106" s="184"/>
      <c r="H106" s="184"/>
      <c r="I106" s="184"/>
      <c r="J106" s="184"/>
      <c r="K106" s="187"/>
      <c r="L106" s="187"/>
      <c r="M106" s="184"/>
    </row>
    <row r="107" spans="3:13">
      <c r="C107" s="817" t="s">
        <v>78</v>
      </c>
      <c r="D107" s="183"/>
      <c r="E107" s="184"/>
      <c r="F107" s="184"/>
      <c r="G107" s="184"/>
      <c r="H107" s="184"/>
      <c r="I107" s="184"/>
      <c r="J107" s="184"/>
      <c r="K107" s="187"/>
      <c r="L107" s="187"/>
      <c r="M107" s="184"/>
    </row>
    <row r="108" spans="3:13">
      <c r="C108" s="817" t="s">
        <v>409</v>
      </c>
      <c r="D108" s="183"/>
      <c r="E108" s="184"/>
      <c r="F108" s="184"/>
      <c r="G108" s="184"/>
      <c r="H108" s="184"/>
      <c r="I108" s="184"/>
      <c r="J108" s="184"/>
      <c r="K108" s="187"/>
      <c r="L108" s="187"/>
      <c r="M108" s="184"/>
    </row>
    <row r="109" spans="3:13">
      <c r="C109" s="817" t="s">
        <v>79</v>
      </c>
      <c r="D109" s="183"/>
      <c r="E109" s="184"/>
      <c r="F109" s="184"/>
      <c r="G109" s="184"/>
      <c r="H109" s="184"/>
      <c r="I109" s="184"/>
      <c r="J109" s="184"/>
      <c r="K109" s="187"/>
      <c r="L109" s="187"/>
      <c r="M109" s="184"/>
    </row>
    <row r="110" spans="3:13">
      <c r="C110" s="817" t="s">
        <v>81</v>
      </c>
      <c r="D110" s="183"/>
      <c r="E110" s="184"/>
      <c r="F110" s="184"/>
      <c r="G110" s="184"/>
      <c r="H110" s="184"/>
      <c r="I110" s="184"/>
      <c r="J110" s="184"/>
      <c r="K110" s="187"/>
      <c r="L110" s="187"/>
      <c r="M110" s="184"/>
    </row>
    <row r="111" spans="3:13">
      <c r="C111" s="817" t="s">
        <v>218</v>
      </c>
      <c r="D111" s="183"/>
      <c r="E111" s="184"/>
      <c r="F111" s="184"/>
      <c r="G111" s="184"/>
      <c r="H111" s="184"/>
      <c r="I111" s="184"/>
      <c r="J111" s="184"/>
      <c r="K111" s="187"/>
      <c r="L111" s="187"/>
      <c r="M111" s="184"/>
    </row>
    <row r="112" spans="3:13" collapsed="1">
      <c r="C112" s="817" t="s">
        <v>82</v>
      </c>
      <c r="D112" s="183"/>
      <c r="E112" s="184"/>
      <c r="F112" s="184"/>
      <c r="G112" s="184"/>
      <c r="H112" s="184"/>
      <c r="I112" s="184"/>
      <c r="J112" s="184"/>
      <c r="K112" s="187"/>
      <c r="L112" s="187"/>
      <c r="M112" s="184"/>
    </row>
    <row r="113" spans="1:13">
      <c r="C113" s="817" t="s">
        <v>83</v>
      </c>
      <c r="D113" s="183"/>
      <c r="E113" s="184"/>
      <c r="F113" s="184"/>
      <c r="G113" s="184"/>
      <c r="H113" s="184"/>
      <c r="I113" s="184"/>
      <c r="J113" s="184"/>
      <c r="K113" s="187"/>
      <c r="L113" s="187"/>
      <c r="M113" s="184"/>
    </row>
    <row r="114" spans="1:13" collapsed="1">
      <c r="C114" s="817" t="s">
        <v>942</v>
      </c>
      <c r="D114" s="183"/>
      <c r="E114" s="184"/>
      <c r="F114" s="184"/>
      <c r="G114" s="184"/>
      <c r="H114" s="184"/>
      <c r="I114" s="184"/>
      <c r="J114" s="184"/>
      <c r="K114" s="187"/>
      <c r="L114" s="187"/>
      <c r="M114" s="184"/>
    </row>
    <row r="115" spans="1:13">
      <c r="C115" s="597" t="s">
        <v>928</v>
      </c>
      <c r="D115" s="183"/>
      <c r="E115" s="184"/>
      <c r="F115" s="184"/>
      <c r="G115" s="184"/>
      <c r="H115" s="184"/>
      <c r="I115" s="184"/>
      <c r="J115" s="184"/>
      <c r="K115" s="187"/>
      <c r="L115" s="187"/>
      <c r="M115" s="184"/>
    </row>
    <row r="116" spans="1:13">
      <c r="C116" s="817" t="s">
        <v>926</v>
      </c>
      <c r="D116" s="183"/>
      <c r="E116" s="184"/>
      <c r="F116" s="184"/>
      <c r="G116" s="184"/>
      <c r="H116" s="184"/>
      <c r="I116" s="184"/>
      <c r="J116" s="184"/>
      <c r="K116" s="187"/>
      <c r="L116" s="187"/>
      <c r="M116" s="184"/>
    </row>
    <row r="117" spans="1:13">
      <c r="C117" s="817" t="s">
        <v>927</v>
      </c>
      <c r="D117" s="183"/>
      <c r="E117" s="184"/>
      <c r="F117" s="184"/>
      <c r="G117" s="184"/>
      <c r="H117" s="184"/>
      <c r="I117" s="184"/>
      <c r="J117" s="184"/>
      <c r="K117" s="187"/>
      <c r="L117" s="187"/>
      <c r="M117" s="184"/>
    </row>
    <row r="118" spans="1:13">
      <c r="C118" s="597" t="s">
        <v>930</v>
      </c>
      <c r="D118" s="183"/>
      <c r="E118" s="184"/>
      <c r="F118" s="184"/>
      <c r="G118" s="184"/>
      <c r="H118" s="184"/>
      <c r="I118" s="184"/>
      <c r="J118" s="184"/>
      <c r="K118" s="187"/>
      <c r="L118" s="187"/>
      <c r="M118" s="184"/>
    </row>
    <row r="119" spans="1:13">
      <c r="C119" s="817" t="s">
        <v>926</v>
      </c>
      <c r="D119" s="183"/>
      <c r="E119" s="184"/>
      <c r="F119" s="184"/>
      <c r="G119" s="184"/>
      <c r="H119" s="184"/>
      <c r="I119" s="184"/>
      <c r="J119" s="184"/>
      <c r="K119" s="187"/>
      <c r="L119" s="187"/>
      <c r="M119" s="184"/>
    </row>
    <row r="120" spans="1:13">
      <c r="C120" s="817" t="s">
        <v>927</v>
      </c>
      <c r="D120" s="183"/>
      <c r="E120" s="184"/>
      <c r="F120" s="184"/>
      <c r="G120" s="184"/>
      <c r="H120" s="184"/>
      <c r="I120" s="184"/>
      <c r="J120" s="184"/>
      <c r="K120" s="187"/>
      <c r="L120" s="187"/>
      <c r="M120" s="184"/>
    </row>
    <row r="121" spans="1:13" collapsed="1">
      <c r="C121" s="597" t="s">
        <v>929</v>
      </c>
      <c r="D121" s="183"/>
      <c r="E121" s="184"/>
      <c r="F121" s="184"/>
      <c r="G121" s="184"/>
      <c r="H121" s="184"/>
      <c r="I121" s="184"/>
      <c r="J121" s="184"/>
      <c r="K121" s="187"/>
      <c r="L121" s="187"/>
      <c r="M121" s="184"/>
    </row>
    <row r="122" spans="1:13">
      <c r="C122" s="817" t="s">
        <v>926</v>
      </c>
      <c r="D122" s="183"/>
      <c r="E122" s="184"/>
      <c r="F122" s="184"/>
      <c r="G122" s="184"/>
      <c r="H122" s="184"/>
      <c r="I122" s="184"/>
      <c r="J122" s="184"/>
      <c r="K122" s="187"/>
      <c r="L122" s="187"/>
      <c r="M122" s="184"/>
    </row>
    <row r="123" spans="1:13">
      <c r="C123" s="817" t="s">
        <v>927</v>
      </c>
      <c r="D123" s="183"/>
      <c r="E123" s="184"/>
      <c r="F123" s="184"/>
      <c r="G123" s="184"/>
      <c r="H123" s="184"/>
      <c r="I123" s="184"/>
      <c r="J123" s="184"/>
      <c r="K123" s="187"/>
      <c r="L123" s="187"/>
      <c r="M123" s="184"/>
    </row>
    <row r="124" spans="1:13">
      <c r="C124" s="597" t="s">
        <v>805</v>
      </c>
      <c r="D124" s="183"/>
      <c r="E124" s="184"/>
      <c r="F124" s="184"/>
      <c r="G124" s="184"/>
      <c r="H124" s="184"/>
      <c r="I124" s="184"/>
      <c r="J124" s="184"/>
      <c r="K124" s="187"/>
      <c r="L124" s="187"/>
      <c r="M124" s="184"/>
    </row>
    <row r="125" spans="1:13">
      <c r="C125" s="597"/>
      <c r="D125" s="183"/>
      <c r="E125" s="187"/>
      <c r="F125" s="187"/>
      <c r="G125" s="187"/>
      <c r="H125" s="187"/>
      <c r="I125" s="187"/>
      <c r="J125" s="187"/>
      <c r="K125" s="184"/>
      <c r="L125" s="184"/>
      <c r="M125" s="184"/>
    </row>
    <row r="126" spans="1:13" ht="15" customHeight="1">
      <c r="C126" s="815" t="s">
        <v>85</v>
      </c>
      <c r="E126" s="190"/>
      <c r="F126" s="190"/>
      <c r="G126" s="190"/>
      <c r="H126" s="190"/>
      <c r="I126" s="190"/>
      <c r="J126" s="564"/>
      <c r="K126" s="190"/>
      <c r="L126" s="191"/>
      <c r="M126" s="184"/>
    </row>
    <row r="127" spans="1:13">
      <c r="C127" s="814"/>
      <c r="E127" s="184"/>
      <c r="F127" s="184"/>
      <c r="G127" s="184"/>
      <c r="H127" s="184"/>
      <c r="I127" s="184"/>
      <c r="J127" s="184"/>
      <c r="K127" s="184"/>
      <c r="L127" s="184"/>
      <c r="M127" s="184"/>
    </row>
    <row r="128" spans="1:13">
      <c r="A128" s="92"/>
      <c r="C128" s="816" t="s">
        <v>484</v>
      </c>
      <c r="D128" s="183"/>
      <c r="E128" s="187"/>
      <c r="F128" s="187"/>
      <c r="G128" s="187"/>
      <c r="H128" s="187"/>
      <c r="I128" s="187"/>
      <c r="J128" s="187"/>
      <c r="K128" s="184"/>
      <c r="L128" s="184"/>
      <c r="M128" s="184"/>
    </row>
    <row r="129" spans="1:13">
      <c r="C129" s="597" t="s">
        <v>803</v>
      </c>
      <c r="E129" s="184"/>
      <c r="F129" s="184"/>
      <c r="G129" s="184"/>
      <c r="H129" s="184"/>
      <c r="I129" s="184"/>
      <c r="J129" s="184"/>
      <c r="K129" s="187"/>
      <c r="L129" s="187"/>
      <c r="M129" s="184"/>
    </row>
    <row r="130" spans="1:13">
      <c r="A130" s="92"/>
      <c r="C130" s="597" t="s">
        <v>804</v>
      </c>
      <c r="E130" s="184"/>
      <c r="F130" s="184"/>
      <c r="G130" s="184"/>
      <c r="H130" s="184"/>
      <c r="I130" s="184"/>
      <c r="J130" s="184"/>
      <c r="K130" s="187"/>
      <c r="L130" s="187"/>
      <c r="M130" s="184"/>
    </row>
    <row r="131" spans="1:13">
      <c r="C131" s="817" t="s">
        <v>81</v>
      </c>
      <c r="E131" s="184"/>
      <c r="F131" s="184"/>
      <c r="G131" s="184"/>
      <c r="H131" s="184"/>
      <c r="I131" s="184"/>
      <c r="J131" s="184"/>
      <c r="K131" s="187"/>
      <c r="L131" s="187"/>
      <c r="M131" s="184"/>
    </row>
    <row r="132" spans="1:13">
      <c r="C132" s="817" t="s">
        <v>87</v>
      </c>
      <c r="E132" s="184"/>
      <c r="F132" s="184"/>
      <c r="G132" s="184"/>
      <c r="H132" s="184"/>
      <c r="I132" s="184"/>
      <c r="J132" s="184"/>
      <c r="K132" s="187"/>
      <c r="L132" s="187"/>
      <c r="M132" s="184"/>
    </row>
    <row r="133" spans="1:13">
      <c r="C133" s="817" t="s">
        <v>88</v>
      </c>
      <c r="E133" s="184"/>
      <c r="F133" s="184"/>
      <c r="G133" s="184"/>
      <c r="H133" s="184"/>
      <c r="I133" s="184"/>
      <c r="J133" s="184"/>
      <c r="K133" s="187"/>
      <c r="L133" s="187"/>
      <c r="M133" s="184"/>
    </row>
    <row r="134" spans="1:13">
      <c r="C134" s="597" t="s">
        <v>929</v>
      </c>
      <c r="E134" s="184"/>
      <c r="F134" s="184"/>
      <c r="G134" s="184"/>
      <c r="H134" s="184"/>
      <c r="I134" s="184"/>
      <c r="J134" s="184"/>
      <c r="K134" s="187"/>
      <c r="L134" s="187"/>
      <c r="M134" s="184"/>
    </row>
    <row r="135" spans="1:13" ht="4.5" customHeight="1">
      <c r="A135" s="92"/>
      <c r="C135" s="814"/>
      <c r="E135" s="184"/>
      <c r="F135" s="184"/>
      <c r="G135" s="184"/>
      <c r="H135" s="184"/>
      <c r="I135" s="184"/>
      <c r="J135" s="184"/>
      <c r="K135" s="184"/>
      <c r="L135" s="184"/>
      <c r="M135" s="184"/>
    </row>
    <row r="136" spans="1:13" ht="15" customHeight="1">
      <c r="A136" s="92"/>
      <c r="C136" s="815" t="s">
        <v>89</v>
      </c>
      <c r="E136" s="190"/>
      <c r="F136" s="190"/>
      <c r="G136" s="190"/>
      <c r="H136" s="190"/>
      <c r="I136" s="190"/>
      <c r="J136" s="564"/>
      <c r="K136" s="190"/>
      <c r="L136" s="191"/>
      <c r="M136" s="184"/>
    </row>
    <row r="137" spans="1:13" ht="15" customHeight="1" thickBot="1">
      <c r="A137" s="92"/>
      <c r="C137" s="815" t="s">
        <v>90</v>
      </c>
      <c r="E137" s="192"/>
      <c r="F137" s="192"/>
      <c r="G137" s="192"/>
      <c r="H137" s="192"/>
      <c r="I137" s="192"/>
      <c r="J137" s="192"/>
      <c r="K137" s="192"/>
      <c r="L137" s="191"/>
      <c r="M137" s="184"/>
    </row>
    <row r="138" spans="1:13" ht="14.4" thickTop="1">
      <c r="A138" s="92"/>
      <c r="C138" s="814"/>
      <c r="D138" s="92"/>
      <c r="E138" s="184"/>
      <c r="F138" s="184"/>
      <c r="G138" s="184"/>
      <c r="H138" s="184"/>
      <c r="I138" s="184"/>
      <c r="J138" s="184"/>
      <c r="K138" s="184"/>
      <c r="L138" s="184"/>
      <c r="M138" s="184"/>
    </row>
    <row r="139" spans="1:13">
      <c r="A139" s="92"/>
      <c r="C139" s="818" t="s">
        <v>906</v>
      </c>
      <c r="G139" s="193"/>
      <c r="H139" s="185"/>
      <c r="M139" s="184"/>
    </row>
    <row r="140" spans="1:13">
      <c r="A140" s="92"/>
      <c r="C140" s="818" t="s">
        <v>907</v>
      </c>
      <c r="G140" s="193"/>
      <c r="M140" s="184"/>
    </row>
    <row r="141" spans="1:13">
      <c r="A141" s="92"/>
      <c r="C141" s="818" t="s">
        <v>801</v>
      </c>
      <c r="K141" s="184"/>
      <c r="L141" s="184"/>
      <c r="M141" s="184"/>
    </row>
    <row r="142" spans="1:13">
      <c r="A142" s="92"/>
      <c r="C142" s="819"/>
      <c r="G142" s="92"/>
      <c r="I142" s="426" t="s">
        <v>280</v>
      </c>
      <c r="K142" s="184"/>
      <c r="M142" s="184"/>
    </row>
    <row r="143" spans="1:13" ht="12.75" customHeight="1">
      <c r="C143" s="814"/>
      <c r="E143" s="178" t="s">
        <v>410</v>
      </c>
      <c r="F143" s="954" t="s">
        <v>291</v>
      </c>
      <c r="G143" s="952" t="s">
        <v>72</v>
      </c>
      <c r="H143" s="952" t="s">
        <v>373</v>
      </c>
      <c r="I143" s="179" t="s">
        <v>221</v>
      </c>
      <c r="K143" s="184"/>
      <c r="L143" s="194"/>
      <c r="M143" s="184"/>
    </row>
    <row r="144" spans="1:13">
      <c r="C144" s="820" t="s">
        <v>463</v>
      </c>
      <c r="D144" s="441"/>
      <c r="E144" s="440" t="s">
        <v>282</v>
      </c>
      <c r="F144" s="955"/>
      <c r="G144" s="953"/>
      <c r="H144" s="953"/>
      <c r="I144" s="532" t="s">
        <v>282</v>
      </c>
      <c r="K144" s="184"/>
      <c r="L144" s="441"/>
      <c r="M144" s="184"/>
    </row>
    <row r="145" spans="1:13">
      <c r="C145" s="814"/>
      <c r="D145" s="183"/>
      <c r="E145" s="195"/>
      <c r="F145" s="195"/>
      <c r="G145" s="195"/>
      <c r="H145" s="195"/>
      <c r="I145" s="195"/>
      <c r="K145" s="184"/>
      <c r="M145" s="184"/>
    </row>
    <row r="146" spans="1:13">
      <c r="C146" s="816" t="s">
        <v>464</v>
      </c>
      <c r="D146" s="183"/>
      <c r="E146" s="191"/>
      <c r="F146" s="191"/>
      <c r="G146" s="191"/>
      <c r="H146" s="191"/>
      <c r="I146" s="191"/>
      <c r="K146" s="184"/>
      <c r="M146" s="184"/>
    </row>
    <row r="147" spans="1:13">
      <c r="C147" s="597" t="s">
        <v>812</v>
      </c>
      <c r="D147" s="183"/>
      <c r="E147" s="191"/>
      <c r="F147" s="191"/>
      <c r="G147" s="191"/>
      <c r="H147" s="191"/>
      <c r="I147" s="191"/>
      <c r="K147" s="184"/>
      <c r="M147" s="184"/>
    </row>
    <row r="148" spans="1:13" ht="14.25" customHeight="1">
      <c r="C148" s="597" t="s">
        <v>813</v>
      </c>
      <c r="D148" s="183"/>
      <c r="E148" s="191"/>
      <c r="F148" s="191"/>
      <c r="G148" s="191"/>
      <c r="H148" s="191"/>
      <c r="I148" s="191"/>
      <c r="K148" s="184"/>
      <c r="M148" s="184"/>
    </row>
    <row r="149" spans="1:13" ht="6" customHeight="1">
      <c r="C149" s="814"/>
      <c r="D149" s="183"/>
      <c r="E149" s="191"/>
      <c r="F149" s="191"/>
      <c r="G149" s="191"/>
      <c r="H149" s="191"/>
      <c r="I149" s="191"/>
      <c r="K149" s="184"/>
      <c r="M149" s="184"/>
    </row>
    <row r="150" spans="1:13" ht="15.75" customHeight="1">
      <c r="C150" s="815" t="s">
        <v>76</v>
      </c>
      <c r="E150" s="190"/>
      <c r="F150" s="190"/>
      <c r="G150" s="190"/>
      <c r="H150" s="190"/>
      <c r="I150" s="190"/>
      <c r="K150" s="184"/>
      <c r="M150" s="184"/>
    </row>
    <row r="151" spans="1:13">
      <c r="C151" s="814"/>
      <c r="D151" s="183"/>
      <c r="E151" s="191"/>
      <c r="F151" s="183"/>
      <c r="G151" s="191"/>
      <c r="H151" s="191"/>
      <c r="I151" s="191"/>
      <c r="K151" s="184"/>
      <c r="M151" s="184"/>
    </row>
    <row r="152" spans="1:13">
      <c r="C152" s="816" t="s">
        <v>534</v>
      </c>
      <c r="D152" s="183"/>
      <c r="E152" s="191"/>
      <c r="F152" s="183"/>
      <c r="G152" s="191"/>
      <c r="H152" s="191"/>
      <c r="I152" s="191"/>
      <c r="K152" s="184"/>
      <c r="M152" s="184"/>
    </row>
    <row r="153" spans="1:13">
      <c r="C153" s="597" t="s">
        <v>803</v>
      </c>
      <c r="E153" s="191"/>
      <c r="F153" s="191"/>
      <c r="G153" s="191"/>
      <c r="H153" s="191"/>
      <c r="I153" s="191"/>
      <c r="K153" s="184"/>
      <c r="M153" s="184"/>
    </row>
    <row r="154" spans="1:13">
      <c r="C154" s="597" t="s">
        <v>804</v>
      </c>
      <c r="E154" s="191"/>
      <c r="F154" s="191"/>
      <c r="G154" s="191"/>
      <c r="H154" s="191"/>
      <c r="I154" s="191"/>
      <c r="K154" s="184"/>
      <c r="M154" s="184"/>
    </row>
    <row r="155" spans="1:13">
      <c r="A155" s="196"/>
      <c r="C155" s="817" t="s">
        <v>78</v>
      </c>
      <c r="E155" s="191"/>
      <c r="F155" s="191"/>
      <c r="G155" s="191"/>
      <c r="H155" s="191"/>
      <c r="I155" s="191"/>
      <c r="K155" s="184"/>
      <c r="L155" s="184"/>
      <c r="M155" s="184"/>
    </row>
    <row r="156" spans="1:13">
      <c r="A156" s="196"/>
      <c r="C156" s="817" t="s">
        <v>409</v>
      </c>
      <c r="E156" s="191"/>
      <c r="F156" s="191"/>
      <c r="G156" s="191"/>
      <c r="H156" s="191"/>
      <c r="I156" s="191"/>
      <c r="K156" s="184"/>
      <c r="L156" s="197"/>
      <c r="M156" s="184"/>
    </row>
    <row r="157" spans="1:13">
      <c r="A157" s="196"/>
      <c r="C157" s="817" t="s">
        <v>79</v>
      </c>
      <c r="D157" s="183"/>
      <c r="E157" s="191"/>
      <c r="F157" s="191"/>
      <c r="G157" s="191"/>
      <c r="H157" s="191"/>
      <c r="I157" s="191"/>
      <c r="K157" s="184"/>
      <c r="M157" s="184"/>
    </row>
    <row r="158" spans="1:13">
      <c r="C158" s="817" t="s">
        <v>81</v>
      </c>
      <c r="E158" s="191"/>
      <c r="F158" s="191"/>
      <c r="G158" s="191"/>
      <c r="H158" s="191"/>
      <c r="I158" s="191"/>
      <c r="K158" s="184"/>
      <c r="M158" s="184"/>
    </row>
    <row r="159" spans="1:13">
      <c r="C159" s="817" t="s">
        <v>218</v>
      </c>
      <c r="E159" s="191"/>
      <c r="F159" s="191"/>
      <c r="G159" s="191"/>
      <c r="H159" s="191"/>
      <c r="I159" s="191"/>
      <c r="K159" s="184"/>
      <c r="M159" s="184"/>
    </row>
    <row r="160" spans="1:13" collapsed="1">
      <c r="A160" s="196"/>
      <c r="C160" s="817" t="s">
        <v>82</v>
      </c>
      <c r="E160" s="191"/>
      <c r="F160" s="191"/>
      <c r="G160" s="191"/>
      <c r="H160" s="191"/>
      <c r="I160" s="191"/>
      <c r="K160" s="184"/>
      <c r="M160" s="184"/>
    </row>
    <row r="161" spans="1:13">
      <c r="A161" s="196"/>
      <c r="C161" s="817" t="s">
        <v>83</v>
      </c>
      <c r="E161" s="191"/>
      <c r="F161" s="191"/>
      <c r="G161" s="191"/>
      <c r="H161" s="191"/>
      <c r="I161" s="191"/>
      <c r="K161" s="184"/>
      <c r="M161" s="184"/>
    </row>
    <row r="162" spans="1:13" collapsed="1">
      <c r="C162" s="817" t="s">
        <v>942</v>
      </c>
      <c r="E162" s="183"/>
      <c r="F162" s="191"/>
      <c r="G162" s="191"/>
      <c r="H162" s="191"/>
      <c r="I162" s="183"/>
      <c r="K162" s="184"/>
      <c r="M162" s="184"/>
    </row>
    <row r="163" spans="1:13">
      <c r="C163" s="597" t="s">
        <v>928</v>
      </c>
      <c r="D163" s="183"/>
      <c r="E163" s="184"/>
      <c r="F163" s="184"/>
      <c r="G163" s="184"/>
      <c r="H163" s="184"/>
      <c r="I163" s="184"/>
      <c r="J163" s="184"/>
      <c r="K163" s="187"/>
      <c r="L163" s="187"/>
      <c r="M163" s="184"/>
    </row>
    <row r="164" spans="1:13">
      <c r="C164" s="817" t="s">
        <v>926</v>
      </c>
      <c r="D164" s="183"/>
      <c r="E164" s="184"/>
      <c r="F164" s="184"/>
      <c r="G164" s="184"/>
      <c r="H164" s="184"/>
      <c r="I164" s="184"/>
      <c r="J164" s="184"/>
      <c r="K164" s="187"/>
      <c r="L164" s="187"/>
      <c r="M164" s="184"/>
    </row>
    <row r="165" spans="1:13">
      <c r="C165" s="817" t="s">
        <v>927</v>
      </c>
      <c r="D165" s="183"/>
      <c r="E165" s="184"/>
      <c r="F165" s="184"/>
      <c r="G165" s="184"/>
      <c r="H165" s="184"/>
      <c r="I165" s="184"/>
      <c r="J165" s="184"/>
      <c r="K165" s="187"/>
      <c r="L165" s="187"/>
      <c r="M165" s="184"/>
    </row>
    <row r="166" spans="1:13">
      <c r="C166" s="597" t="s">
        <v>930</v>
      </c>
      <c r="D166" s="183"/>
      <c r="E166" s="184"/>
      <c r="F166" s="184"/>
      <c r="G166" s="184"/>
      <c r="H166" s="184"/>
      <c r="I166" s="184"/>
      <c r="J166" s="184"/>
      <c r="K166" s="187"/>
      <c r="L166" s="187"/>
      <c r="M166" s="184"/>
    </row>
    <row r="167" spans="1:13">
      <c r="C167" s="817" t="s">
        <v>926</v>
      </c>
      <c r="D167" s="183"/>
      <c r="E167" s="184"/>
      <c r="F167" s="184"/>
      <c r="G167" s="184"/>
      <c r="H167" s="184"/>
      <c r="I167" s="184"/>
      <c r="J167" s="184"/>
      <c r="K167" s="187"/>
      <c r="L167" s="187"/>
      <c r="M167" s="184"/>
    </row>
    <row r="168" spans="1:13">
      <c r="C168" s="817" t="s">
        <v>927</v>
      </c>
      <c r="D168" s="183"/>
      <c r="E168" s="184"/>
      <c r="F168" s="184"/>
      <c r="G168" s="184"/>
      <c r="H168" s="184"/>
      <c r="I168" s="184"/>
      <c r="J168" s="184"/>
      <c r="K168" s="187"/>
      <c r="L168" s="187"/>
      <c r="M168" s="184"/>
    </row>
    <row r="169" spans="1:13" collapsed="1">
      <c r="C169" s="597" t="s">
        <v>929</v>
      </c>
      <c r="D169" s="183"/>
      <c r="E169" s="184"/>
      <c r="F169" s="184"/>
      <c r="G169" s="184"/>
      <c r="H169" s="184"/>
      <c r="I169" s="184"/>
      <c r="J169" s="184"/>
      <c r="K169" s="187"/>
      <c r="L169" s="187"/>
      <c r="M169" s="184"/>
    </row>
    <row r="170" spans="1:13">
      <c r="C170" s="817" t="s">
        <v>926</v>
      </c>
      <c r="D170" s="183"/>
      <c r="E170" s="184"/>
      <c r="F170" s="184"/>
      <c r="G170" s="184"/>
      <c r="H170" s="184"/>
      <c r="I170" s="184"/>
      <c r="J170" s="184"/>
      <c r="K170" s="187"/>
      <c r="L170" s="187"/>
      <c r="M170" s="184"/>
    </row>
    <row r="171" spans="1:13">
      <c r="C171" s="817" t="s">
        <v>927</v>
      </c>
      <c r="D171" s="183"/>
      <c r="E171" s="184"/>
      <c r="F171" s="184"/>
      <c r="G171" s="184"/>
      <c r="H171" s="184"/>
      <c r="I171" s="184"/>
      <c r="J171" s="184"/>
      <c r="K171" s="187"/>
      <c r="L171" s="187"/>
      <c r="M171" s="184"/>
    </row>
    <row r="172" spans="1:13">
      <c r="A172" s="196"/>
      <c r="C172" s="188" t="s">
        <v>805</v>
      </c>
      <c r="E172" s="191"/>
      <c r="F172" s="191"/>
      <c r="G172" s="191"/>
      <c r="H172" s="191"/>
      <c r="I172" s="191"/>
      <c r="K172" s="184"/>
      <c r="M172" s="184"/>
    </row>
    <row r="173" spans="1:13">
      <c r="E173" s="200"/>
      <c r="F173" s="200"/>
      <c r="G173" s="200"/>
      <c r="H173" s="200"/>
      <c r="I173" s="200"/>
      <c r="K173" s="184"/>
      <c r="M173" s="184"/>
    </row>
    <row r="174" spans="1:13" ht="15" customHeight="1">
      <c r="A174" s="92"/>
      <c r="C174" s="189" t="s">
        <v>85</v>
      </c>
      <c r="E174" s="190"/>
      <c r="F174" s="190"/>
      <c r="G174" s="190"/>
      <c r="H174" s="190"/>
      <c r="I174" s="190"/>
      <c r="K174" s="184"/>
      <c r="M174" s="184"/>
    </row>
    <row r="175" spans="1:13" ht="14.4" thickBot="1">
      <c r="C175" s="189" t="s">
        <v>92</v>
      </c>
      <c r="E175" s="201"/>
      <c r="F175" s="201"/>
      <c r="G175" s="201"/>
      <c r="H175" s="201"/>
      <c r="I175" s="201"/>
      <c r="K175" s="184"/>
      <c r="M175" s="184"/>
    </row>
    <row r="176" spans="1:13" ht="14.4" thickTop="1">
      <c r="A176" s="92"/>
      <c r="D176" s="92"/>
      <c r="E176" s="92"/>
      <c r="F176" s="92"/>
      <c r="G176" s="92"/>
      <c r="H176" s="92"/>
    </row>
    <row r="177" spans="1:13">
      <c r="A177" s="92"/>
      <c r="C177" s="818" t="s">
        <v>906</v>
      </c>
      <c r="D177" s="92"/>
      <c r="E177" s="92"/>
      <c r="F177" s="92"/>
      <c r="G177" s="92"/>
      <c r="H177" s="92"/>
    </row>
    <row r="178" spans="1:13">
      <c r="A178" s="92"/>
      <c r="C178" s="818" t="s">
        <v>907</v>
      </c>
      <c r="D178" s="92"/>
      <c r="E178" s="92"/>
      <c r="F178" s="92"/>
      <c r="G178" s="92"/>
      <c r="H178" s="92"/>
    </row>
    <row r="179" spans="1:13">
      <c r="A179" s="92"/>
      <c r="C179" s="818" t="s">
        <v>801</v>
      </c>
    </row>
    <row r="180" spans="1:13" ht="15.6">
      <c r="A180" s="92"/>
      <c r="C180" s="448" t="s">
        <v>503</v>
      </c>
      <c r="D180" s="447"/>
      <c r="E180" s="447"/>
      <c r="F180" s="447"/>
      <c r="G180" s="447"/>
      <c r="H180" s="447"/>
      <c r="I180" s="447"/>
      <c r="J180" s="447"/>
      <c r="K180" s="447"/>
    </row>
    <row r="181" spans="1:13">
      <c r="A181" s="92"/>
      <c r="D181" s="92"/>
      <c r="E181" s="92"/>
      <c r="F181" s="92"/>
      <c r="G181" s="92"/>
      <c r="H181" s="92"/>
      <c r="K181" s="92" t="s">
        <v>280</v>
      </c>
    </row>
    <row r="182" spans="1:13" ht="12.75" customHeight="1">
      <c r="E182" s="178" t="s">
        <v>410</v>
      </c>
      <c r="F182" s="956" t="s">
        <v>70</v>
      </c>
      <c r="G182" s="956"/>
      <c r="H182" s="179" t="s">
        <v>71</v>
      </c>
      <c r="I182" s="952" t="s">
        <v>72</v>
      </c>
      <c r="J182" s="952" t="s">
        <v>373</v>
      </c>
      <c r="K182" s="179" t="s">
        <v>221</v>
      </c>
      <c r="L182" s="180"/>
    </row>
    <row r="183" spans="1:13" s="182" customFormat="1" ht="15" customHeight="1">
      <c r="A183" s="181"/>
      <c r="B183" s="173"/>
      <c r="C183" s="439" t="s">
        <v>460</v>
      </c>
      <c r="D183" s="441"/>
      <c r="E183" s="440" t="s">
        <v>282</v>
      </c>
      <c r="F183" s="440" t="s">
        <v>73</v>
      </c>
      <c r="G183" s="440" t="s">
        <v>74</v>
      </c>
      <c r="H183" s="440" t="s">
        <v>75</v>
      </c>
      <c r="I183" s="953"/>
      <c r="J183" s="953"/>
      <c r="K183" s="439" t="s">
        <v>282</v>
      </c>
      <c r="L183" s="441"/>
    </row>
    <row r="184" spans="1:13">
      <c r="D184" s="183"/>
      <c r="E184" s="184"/>
      <c r="F184" s="184"/>
      <c r="G184" s="184"/>
      <c r="H184" s="184"/>
      <c r="I184" s="184"/>
      <c r="J184" s="184"/>
      <c r="K184" s="184"/>
      <c r="L184" s="184"/>
    </row>
    <row r="185" spans="1:13">
      <c r="C185" s="186" t="s">
        <v>461</v>
      </c>
      <c r="D185" s="183"/>
      <c r="E185" s="184"/>
      <c r="F185" s="184"/>
      <c r="G185" s="184"/>
      <c r="H185" s="184"/>
      <c r="I185" s="184"/>
      <c r="J185" s="184"/>
      <c r="K185" s="187"/>
      <c r="L185" s="187"/>
    </row>
    <row r="186" spans="1:13">
      <c r="C186" s="597" t="s">
        <v>812</v>
      </c>
      <c r="D186" s="183"/>
      <c r="E186" s="184"/>
      <c r="F186" s="184"/>
      <c r="G186" s="184"/>
      <c r="H186" s="184"/>
      <c r="I186" s="184"/>
      <c r="J186" s="184"/>
      <c r="K186" s="187"/>
      <c r="L186" s="187"/>
    </row>
    <row r="187" spans="1:13">
      <c r="C187" s="597" t="s">
        <v>813</v>
      </c>
      <c r="D187" s="183"/>
      <c r="E187" s="184"/>
      <c r="F187" s="184"/>
      <c r="G187" s="184"/>
      <c r="H187" s="184"/>
      <c r="I187" s="184"/>
      <c r="J187" s="184"/>
      <c r="K187" s="187"/>
      <c r="L187" s="187"/>
      <c r="M187" s="184"/>
    </row>
    <row r="188" spans="1:13" ht="3" customHeight="1">
      <c r="C188" s="814"/>
      <c r="D188" s="183"/>
      <c r="E188" s="184"/>
      <c r="F188" s="184"/>
      <c r="G188" s="184"/>
      <c r="H188" s="184"/>
      <c r="I188" s="184"/>
      <c r="J188" s="184"/>
      <c r="K188" s="184"/>
      <c r="L188" s="184"/>
      <c r="M188" s="184"/>
    </row>
    <row r="189" spans="1:13">
      <c r="C189" s="815" t="s">
        <v>76</v>
      </c>
      <c r="D189" s="183"/>
      <c r="E189" s="190"/>
      <c r="F189" s="190"/>
      <c r="G189" s="190"/>
      <c r="H189" s="190"/>
      <c r="I189" s="190"/>
      <c r="J189" s="564"/>
      <c r="K189" s="190"/>
      <c r="L189" s="191"/>
      <c r="M189" s="184"/>
    </row>
    <row r="190" spans="1:13">
      <c r="C190" s="814"/>
      <c r="D190" s="183"/>
      <c r="E190" s="184"/>
      <c r="F190" s="184"/>
      <c r="G190" s="184"/>
      <c r="H190" s="184"/>
      <c r="I190" s="184"/>
      <c r="J190" s="184"/>
      <c r="K190" s="184"/>
      <c r="L190" s="184"/>
      <c r="M190" s="184"/>
    </row>
    <row r="191" spans="1:13">
      <c r="C191" s="816" t="s">
        <v>535</v>
      </c>
      <c r="D191" s="183"/>
      <c r="E191" s="184"/>
      <c r="F191" s="184"/>
      <c r="G191" s="184"/>
      <c r="H191" s="184"/>
      <c r="I191" s="184"/>
      <c r="J191" s="184"/>
      <c r="K191" s="184"/>
      <c r="L191" s="184"/>
      <c r="M191" s="184"/>
    </row>
    <row r="192" spans="1:13">
      <c r="C192" s="597" t="s">
        <v>802</v>
      </c>
      <c r="D192" s="183"/>
      <c r="E192" s="184"/>
      <c r="F192" s="184"/>
      <c r="G192" s="184"/>
      <c r="H192" s="184"/>
      <c r="I192" s="184"/>
      <c r="J192" s="184"/>
      <c r="K192" s="187"/>
      <c r="L192" s="187"/>
      <c r="M192" s="184"/>
    </row>
    <row r="193" spans="3:13">
      <c r="C193" s="597" t="s">
        <v>803</v>
      </c>
      <c r="D193" s="183"/>
      <c r="E193" s="184"/>
      <c r="F193" s="184"/>
      <c r="G193" s="184"/>
      <c r="H193" s="184"/>
      <c r="I193" s="184"/>
      <c r="J193" s="184"/>
      <c r="K193" s="187"/>
      <c r="L193" s="187"/>
      <c r="M193" s="184"/>
    </row>
    <row r="194" spans="3:13">
      <c r="C194" s="597" t="s">
        <v>804</v>
      </c>
      <c r="D194" s="183"/>
      <c r="E194" s="184"/>
      <c r="F194" s="184"/>
      <c r="G194" s="184"/>
      <c r="H194" s="184"/>
      <c r="I194" s="184"/>
      <c r="J194" s="184"/>
      <c r="K194" s="187"/>
      <c r="L194" s="187"/>
      <c r="M194" s="184"/>
    </row>
    <row r="195" spans="3:13">
      <c r="C195" s="817" t="s">
        <v>78</v>
      </c>
      <c r="D195" s="183"/>
      <c r="E195" s="184"/>
      <c r="F195" s="184"/>
      <c r="G195" s="184"/>
      <c r="H195" s="184"/>
      <c r="I195" s="184"/>
      <c r="J195" s="184"/>
      <c r="K195" s="187"/>
      <c r="L195" s="187"/>
      <c r="M195" s="184"/>
    </row>
    <row r="196" spans="3:13">
      <c r="C196" s="817" t="s">
        <v>409</v>
      </c>
      <c r="D196" s="183"/>
      <c r="E196" s="184"/>
      <c r="F196" s="184"/>
      <c r="G196" s="184"/>
      <c r="H196" s="184"/>
      <c r="I196" s="184"/>
      <c r="J196" s="184"/>
      <c r="K196" s="187"/>
      <c r="L196" s="187"/>
      <c r="M196" s="184"/>
    </row>
    <row r="197" spans="3:13">
      <c r="C197" s="817" t="s">
        <v>79</v>
      </c>
      <c r="D197" s="183"/>
      <c r="E197" s="184"/>
      <c r="F197" s="184"/>
      <c r="G197" s="184"/>
      <c r="H197" s="184"/>
      <c r="I197" s="184"/>
      <c r="J197" s="184"/>
      <c r="K197" s="187"/>
      <c r="L197" s="187"/>
      <c r="M197" s="184"/>
    </row>
    <row r="198" spans="3:13">
      <c r="C198" s="817" t="s">
        <v>81</v>
      </c>
      <c r="D198" s="183"/>
      <c r="E198" s="184"/>
      <c r="F198" s="184"/>
      <c r="G198" s="184"/>
      <c r="H198" s="184"/>
      <c r="I198" s="184"/>
      <c r="J198" s="184"/>
      <c r="K198" s="187"/>
      <c r="L198" s="187"/>
      <c r="M198" s="184"/>
    </row>
    <row r="199" spans="3:13">
      <c r="C199" s="817" t="s">
        <v>218</v>
      </c>
      <c r="D199" s="183"/>
      <c r="E199" s="184"/>
      <c r="F199" s="184"/>
      <c r="G199" s="184"/>
      <c r="H199" s="184"/>
      <c r="I199" s="184"/>
      <c r="J199" s="184"/>
      <c r="K199" s="187"/>
      <c r="L199" s="187"/>
      <c r="M199" s="184"/>
    </row>
    <row r="200" spans="3:13" collapsed="1">
      <c r="C200" s="817" t="s">
        <v>82</v>
      </c>
      <c r="D200" s="183"/>
      <c r="E200" s="184"/>
      <c r="F200" s="184"/>
      <c r="G200" s="184"/>
      <c r="H200" s="184"/>
      <c r="I200" s="184"/>
      <c r="J200" s="184"/>
      <c r="K200" s="187"/>
      <c r="L200" s="187"/>
      <c r="M200" s="184"/>
    </row>
    <row r="201" spans="3:13">
      <c r="C201" s="817" t="s">
        <v>83</v>
      </c>
      <c r="D201" s="183"/>
      <c r="E201" s="184"/>
      <c r="F201" s="184"/>
      <c r="G201" s="184"/>
      <c r="H201" s="184"/>
      <c r="I201" s="184"/>
      <c r="J201" s="184"/>
      <c r="K201" s="187"/>
      <c r="L201" s="187"/>
      <c r="M201" s="184"/>
    </row>
    <row r="202" spans="3:13" collapsed="1">
      <c r="C202" s="817" t="s">
        <v>942</v>
      </c>
      <c r="D202" s="183"/>
      <c r="E202" s="184"/>
      <c r="F202" s="184"/>
      <c r="G202" s="184"/>
      <c r="H202" s="184"/>
      <c r="I202" s="184"/>
      <c r="J202" s="184"/>
      <c r="K202" s="187"/>
      <c r="L202" s="187"/>
      <c r="M202" s="184"/>
    </row>
    <row r="203" spans="3:13">
      <c r="C203" s="597" t="s">
        <v>928</v>
      </c>
      <c r="D203" s="183"/>
      <c r="E203" s="184"/>
      <c r="F203" s="184"/>
      <c r="G203" s="184"/>
      <c r="H203" s="184"/>
      <c r="I203" s="184"/>
      <c r="J203" s="184"/>
      <c r="K203" s="187"/>
      <c r="L203" s="187"/>
      <c r="M203" s="184"/>
    </row>
    <row r="204" spans="3:13">
      <c r="C204" s="817" t="s">
        <v>926</v>
      </c>
      <c r="D204" s="183"/>
      <c r="E204" s="184"/>
      <c r="F204" s="184"/>
      <c r="G204" s="184"/>
      <c r="H204" s="184"/>
      <c r="I204" s="184"/>
      <c r="J204" s="184"/>
      <c r="K204" s="187"/>
      <c r="L204" s="187"/>
      <c r="M204" s="184"/>
    </row>
    <row r="205" spans="3:13">
      <c r="C205" s="817" t="s">
        <v>927</v>
      </c>
      <c r="D205" s="183"/>
      <c r="E205" s="184"/>
      <c r="F205" s="184"/>
      <c r="G205" s="184"/>
      <c r="H205" s="184"/>
      <c r="I205" s="184"/>
      <c r="J205" s="184"/>
      <c r="K205" s="187"/>
      <c r="L205" s="187"/>
      <c r="M205" s="184"/>
    </row>
    <row r="206" spans="3:13">
      <c r="C206" s="597" t="s">
        <v>930</v>
      </c>
      <c r="D206" s="183"/>
      <c r="E206" s="184"/>
      <c r="F206" s="184"/>
      <c r="G206" s="184"/>
      <c r="H206" s="184"/>
      <c r="I206" s="184"/>
      <c r="J206" s="184"/>
      <c r="K206" s="187"/>
      <c r="L206" s="187"/>
      <c r="M206" s="184"/>
    </row>
    <row r="207" spans="3:13">
      <c r="C207" s="817" t="s">
        <v>926</v>
      </c>
      <c r="D207" s="183"/>
      <c r="E207" s="184"/>
      <c r="F207" s="184"/>
      <c r="G207" s="184"/>
      <c r="H207" s="184"/>
      <c r="I207" s="184"/>
      <c r="J207" s="184"/>
      <c r="K207" s="187"/>
      <c r="L207" s="187"/>
      <c r="M207" s="184"/>
    </row>
    <row r="208" spans="3:13">
      <c r="C208" s="817" t="s">
        <v>927</v>
      </c>
      <c r="D208" s="183"/>
      <c r="E208" s="184"/>
      <c r="F208" s="184"/>
      <c r="G208" s="184"/>
      <c r="H208" s="184"/>
      <c r="I208" s="184"/>
      <c r="J208" s="184"/>
      <c r="K208" s="187"/>
      <c r="L208" s="187"/>
      <c r="M208" s="184"/>
    </row>
    <row r="209" spans="1:13" collapsed="1">
      <c r="C209" s="597" t="s">
        <v>929</v>
      </c>
      <c r="D209" s="183"/>
      <c r="E209" s="184"/>
      <c r="F209" s="184"/>
      <c r="G209" s="184"/>
      <c r="H209" s="184"/>
      <c r="I209" s="184"/>
      <c r="J209" s="184"/>
      <c r="K209" s="187"/>
      <c r="L209" s="187"/>
      <c r="M209" s="184"/>
    </row>
    <row r="210" spans="1:13">
      <c r="C210" s="817" t="s">
        <v>926</v>
      </c>
      <c r="D210" s="183"/>
      <c r="E210" s="184"/>
      <c r="F210" s="184"/>
      <c r="G210" s="184"/>
      <c r="H210" s="184"/>
      <c r="I210" s="184"/>
      <c r="J210" s="184"/>
      <c r="K210" s="187"/>
      <c r="L210" s="187"/>
      <c r="M210" s="184"/>
    </row>
    <row r="211" spans="1:13">
      <c r="C211" s="817" t="s">
        <v>927</v>
      </c>
      <c r="D211" s="183"/>
      <c r="E211" s="184"/>
      <c r="F211" s="184"/>
      <c r="G211" s="184"/>
      <c r="H211" s="184"/>
      <c r="I211" s="184"/>
      <c r="J211" s="184"/>
      <c r="K211" s="187"/>
      <c r="L211" s="187"/>
      <c r="M211" s="184"/>
    </row>
    <row r="212" spans="1:13">
      <c r="C212" s="597" t="s">
        <v>805</v>
      </c>
      <c r="D212" s="183"/>
      <c r="E212" s="184"/>
      <c r="F212" s="184"/>
      <c r="G212" s="184"/>
      <c r="H212" s="184"/>
      <c r="I212" s="184"/>
      <c r="J212" s="184"/>
      <c r="K212" s="187"/>
      <c r="L212" s="187"/>
      <c r="M212" s="184"/>
    </row>
    <row r="213" spans="1:13">
      <c r="C213" s="597"/>
      <c r="D213" s="183"/>
      <c r="E213" s="187"/>
      <c r="F213" s="187"/>
      <c r="G213" s="187"/>
      <c r="H213" s="187"/>
      <c r="I213" s="187"/>
      <c r="J213" s="187"/>
      <c r="K213" s="184"/>
      <c r="L213" s="184"/>
      <c r="M213" s="184"/>
    </row>
    <row r="214" spans="1:13" ht="15" customHeight="1">
      <c r="C214" s="815" t="s">
        <v>85</v>
      </c>
      <c r="E214" s="190"/>
      <c r="F214" s="190"/>
      <c r="G214" s="190"/>
      <c r="H214" s="190"/>
      <c r="I214" s="190"/>
      <c r="J214" s="564"/>
      <c r="K214" s="190"/>
      <c r="L214" s="191"/>
      <c r="M214" s="184"/>
    </row>
    <row r="215" spans="1:13">
      <c r="C215" s="814"/>
      <c r="E215" s="184"/>
      <c r="F215" s="184"/>
      <c r="G215" s="184"/>
      <c r="H215" s="184"/>
      <c r="I215" s="184"/>
      <c r="J215" s="184"/>
      <c r="K215" s="184"/>
      <c r="L215" s="184"/>
      <c r="M215" s="184"/>
    </row>
    <row r="216" spans="1:13">
      <c r="A216" s="92"/>
      <c r="C216" s="816" t="s">
        <v>485</v>
      </c>
      <c r="D216" s="183"/>
      <c r="E216" s="187"/>
      <c r="F216" s="187"/>
      <c r="G216" s="187"/>
      <c r="H216" s="187"/>
      <c r="I216" s="187"/>
      <c r="J216" s="187"/>
      <c r="K216" s="184"/>
      <c r="L216" s="184"/>
      <c r="M216" s="184"/>
    </row>
    <row r="217" spans="1:13">
      <c r="C217" s="597" t="s">
        <v>803</v>
      </c>
      <c r="E217" s="184"/>
      <c r="F217" s="184"/>
      <c r="G217" s="184"/>
      <c r="H217" s="184"/>
      <c r="I217" s="184"/>
      <c r="J217" s="184"/>
      <c r="K217" s="187"/>
      <c r="L217" s="187"/>
      <c r="M217" s="184"/>
    </row>
    <row r="218" spans="1:13">
      <c r="A218" s="92"/>
      <c r="C218" s="597" t="s">
        <v>804</v>
      </c>
      <c r="E218" s="184"/>
      <c r="F218" s="184"/>
      <c r="G218" s="184"/>
      <c r="H218" s="184"/>
      <c r="I218" s="184"/>
      <c r="J218" s="184"/>
      <c r="K218" s="187"/>
      <c r="L218" s="187"/>
      <c r="M218" s="184"/>
    </row>
    <row r="219" spans="1:13">
      <c r="C219" s="817" t="s">
        <v>81</v>
      </c>
      <c r="E219" s="184"/>
      <c r="F219" s="184"/>
      <c r="G219" s="184"/>
      <c r="H219" s="184"/>
      <c r="I219" s="184"/>
      <c r="J219" s="184"/>
      <c r="K219" s="187"/>
      <c r="L219" s="187"/>
      <c r="M219" s="184"/>
    </row>
    <row r="220" spans="1:13">
      <c r="C220" s="817" t="s">
        <v>87</v>
      </c>
      <c r="E220" s="184"/>
      <c r="F220" s="184"/>
      <c r="G220" s="184"/>
      <c r="H220" s="184"/>
      <c r="I220" s="184"/>
      <c r="J220" s="184"/>
      <c r="K220" s="187"/>
      <c r="L220" s="187"/>
      <c r="M220" s="184"/>
    </row>
    <row r="221" spans="1:13">
      <c r="C221" s="817" t="s">
        <v>88</v>
      </c>
      <c r="E221" s="184"/>
      <c r="F221" s="184"/>
      <c r="G221" s="184"/>
      <c r="H221" s="184"/>
      <c r="I221" s="184"/>
      <c r="J221" s="184"/>
      <c r="K221" s="187"/>
      <c r="L221" s="187"/>
      <c r="M221" s="184"/>
    </row>
    <row r="222" spans="1:13">
      <c r="C222" s="597" t="s">
        <v>929</v>
      </c>
      <c r="E222" s="184"/>
      <c r="F222" s="184"/>
      <c r="G222" s="184"/>
      <c r="H222" s="184"/>
      <c r="I222" s="184"/>
      <c r="J222" s="184"/>
      <c r="K222" s="187"/>
      <c r="L222" s="187"/>
      <c r="M222" s="184"/>
    </row>
    <row r="223" spans="1:13" ht="4.5" customHeight="1">
      <c r="A223" s="92"/>
      <c r="C223" s="814"/>
      <c r="E223" s="184"/>
      <c r="F223" s="184"/>
      <c r="G223" s="184"/>
      <c r="H223" s="184"/>
      <c r="I223" s="184"/>
      <c r="J223" s="184"/>
      <c r="K223" s="184"/>
      <c r="L223" s="184"/>
      <c r="M223" s="184"/>
    </row>
    <row r="224" spans="1:13" ht="15" customHeight="1">
      <c r="A224" s="92"/>
      <c r="C224" s="815" t="s">
        <v>89</v>
      </c>
      <c r="E224" s="190"/>
      <c r="F224" s="190"/>
      <c r="G224" s="190"/>
      <c r="H224" s="190"/>
      <c r="I224" s="190"/>
      <c r="J224" s="564"/>
      <c r="K224" s="190"/>
      <c r="L224" s="191"/>
      <c r="M224" s="184"/>
    </row>
    <row r="225" spans="1:13" ht="15" customHeight="1" thickBot="1">
      <c r="A225" s="92"/>
      <c r="C225" s="815" t="s">
        <v>90</v>
      </c>
      <c r="E225" s="192"/>
      <c r="F225" s="192"/>
      <c r="G225" s="192"/>
      <c r="H225" s="192"/>
      <c r="I225" s="192"/>
      <c r="J225" s="192"/>
      <c r="K225" s="192"/>
      <c r="L225" s="191"/>
      <c r="M225" s="184"/>
    </row>
    <row r="226" spans="1:13" ht="14.4" thickTop="1">
      <c r="A226" s="92"/>
      <c r="C226" s="814"/>
      <c r="D226" s="92"/>
      <c r="E226" s="184"/>
      <c r="F226" s="184"/>
      <c r="G226" s="184"/>
      <c r="H226" s="184"/>
      <c r="I226" s="184"/>
      <c r="J226" s="184"/>
      <c r="K226" s="184"/>
      <c r="L226" s="184"/>
      <c r="M226" s="184"/>
    </row>
    <row r="227" spans="1:13">
      <c r="A227" s="92"/>
      <c r="C227" s="818" t="s">
        <v>906</v>
      </c>
      <c r="G227" s="193"/>
      <c r="H227" s="185"/>
      <c r="M227" s="184"/>
    </row>
    <row r="228" spans="1:13">
      <c r="A228" s="92"/>
      <c r="C228" s="818" t="s">
        <v>907</v>
      </c>
      <c r="G228" s="193"/>
      <c r="M228" s="184"/>
    </row>
    <row r="229" spans="1:13">
      <c r="A229" s="92"/>
      <c r="C229" s="818" t="s">
        <v>801</v>
      </c>
      <c r="K229" s="184"/>
      <c r="L229" s="184"/>
      <c r="M229" s="184"/>
    </row>
    <row r="230" spans="1:13">
      <c r="A230" s="92"/>
      <c r="C230" s="819"/>
      <c r="G230" s="92"/>
      <c r="I230" s="426" t="s">
        <v>280</v>
      </c>
      <c r="K230" s="184"/>
      <c r="M230" s="184"/>
    </row>
    <row r="231" spans="1:13" ht="12.75" customHeight="1">
      <c r="C231" s="814"/>
      <c r="E231" s="178" t="s">
        <v>410</v>
      </c>
      <c r="F231" s="954" t="s">
        <v>291</v>
      </c>
      <c r="G231" s="952" t="s">
        <v>72</v>
      </c>
      <c r="H231" s="952" t="s">
        <v>373</v>
      </c>
      <c r="I231" s="179" t="s">
        <v>221</v>
      </c>
      <c r="K231" s="184"/>
      <c r="L231" s="194"/>
      <c r="M231" s="184"/>
    </row>
    <row r="232" spans="1:13">
      <c r="C232" s="820" t="s">
        <v>462</v>
      </c>
      <c r="D232" s="441"/>
      <c r="E232" s="440" t="s">
        <v>282</v>
      </c>
      <c r="F232" s="955"/>
      <c r="G232" s="953"/>
      <c r="H232" s="953"/>
      <c r="I232" s="532" t="s">
        <v>282</v>
      </c>
      <c r="K232" s="184"/>
      <c r="L232" s="441"/>
      <c r="M232" s="184"/>
    </row>
    <row r="233" spans="1:13">
      <c r="C233" s="814"/>
      <c r="D233" s="183"/>
      <c r="E233" s="195"/>
      <c r="F233" s="195"/>
      <c r="G233" s="195"/>
      <c r="H233" s="195"/>
      <c r="I233" s="195"/>
      <c r="K233" s="184"/>
      <c r="M233" s="184"/>
    </row>
    <row r="234" spans="1:13">
      <c r="C234" s="816" t="s">
        <v>461</v>
      </c>
      <c r="D234" s="183"/>
      <c r="E234" s="191"/>
      <c r="F234" s="191"/>
      <c r="G234" s="191"/>
      <c r="H234" s="191"/>
      <c r="I234" s="191"/>
      <c r="K234" s="184"/>
      <c r="M234" s="184"/>
    </row>
    <row r="235" spans="1:13">
      <c r="C235" s="597" t="s">
        <v>812</v>
      </c>
      <c r="D235" s="183"/>
      <c r="E235" s="191"/>
      <c r="F235" s="191"/>
      <c r="G235" s="191"/>
      <c r="H235" s="191"/>
      <c r="I235" s="191"/>
      <c r="K235" s="184"/>
      <c r="M235" s="184"/>
    </row>
    <row r="236" spans="1:13" ht="14.25" customHeight="1">
      <c r="C236" s="597" t="s">
        <v>813</v>
      </c>
      <c r="D236" s="183"/>
      <c r="E236" s="191"/>
      <c r="F236" s="191"/>
      <c r="G236" s="191"/>
      <c r="H236" s="191"/>
      <c r="I236" s="191"/>
      <c r="K236" s="184"/>
      <c r="M236" s="184"/>
    </row>
    <row r="237" spans="1:13" ht="6" customHeight="1">
      <c r="C237" s="814"/>
      <c r="D237" s="183"/>
      <c r="E237" s="191"/>
      <c r="F237" s="191"/>
      <c r="G237" s="191"/>
      <c r="H237" s="191"/>
      <c r="I237" s="191"/>
      <c r="K237" s="184"/>
      <c r="M237" s="184"/>
    </row>
    <row r="238" spans="1:13" ht="15.75" customHeight="1">
      <c r="C238" s="815" t="s">
        <v>76</v>
      </c>
      <c r="E238" s="190"/>
      <c r="F238" s="190"/>
      <c r="G238" s="190"/>
      <c r="H238" s="190"/>
      <c r="I238" s="190"/>
      <c r="K238" s="184"/>
      <c r="M238" s="184"/>
    </row>
    <row r="239" spans="1:13">
      <c r="C239" s="814"/>
      <c r="D239" s="183"/>
      <c r="E239" s="191"/>
      <c r="F239" s="183"/>
      <c r="G239" s="191"/>
      <c r="H239" s="191"/>
      <c r="I239" s="191"/>
      <c r="K239" s="184"/>
      <c r="M239" s="184"/>
    </row>
    <row r="240" spans="1:13">
      <c r="C240" s="816" t="s">
        <v>535</v>
      </c>
      <c r="D240" s="183"/>
      <c r="E240" s="191"/>
      <c r="F240" s="183"/>
      <c r="G240" s="191"/>
      <c r="H240" s="191"/>
      <c r="I240" s="191"/>
      <c r="K240" s="184"/>
      <c r="M240" s="184"/>
    </row>
    <row r="241" spans="1:13">
      <c r="C241" s="597" t="s">
        <v>803</v>
      </c>
      <c r="E241" s="191"/>
      <c r="F241" s="191"/>
      <c r="G241" s="191"/>
      <c r="H241" s="191"/>
      <c r="I241" s="191"/>
      <c r="K241" s="184"/>
      <c r="M241" s="184"/>
    </row>
    <row r="242" spans="1:13">
      <c r="C242" s="597" t="s">
        <v>804</v>
      </c>
      <c r="E242" s="191"/>
      <c r="F242" s="191"/>
      <c r="G242" s="191"/>
      <c r="H242" s="191"/>
      <c r="I242" s="191"/>
      <c r="K242" s="184"/>
      <c r="M242" s="184"/>
    </row>
    <row r="243" spans="1:13">
      <c r="A243" s="196"/>
      <c r="C243" s="817" t="s">
        <v>78</v>
      </c>
      <c r="E243" s="191"/>
      <c r="F243" s="191"/>
      <c r="G243" s="191"/>
      <c r="H243" s="191"/>
      <c r="I243" s="191"/>
      <c r="K243" s="184"/>
      <c r="L243" s="184"/>
      <c r="M243" s="184"/>
    </row>
    <row r="244" spans="1:13">
      <c r="A244" s="196"/>
      <c r="C244" s="817" t="s">
        <v>409</v>
      </c>
      <c r="E244" s="191"/>
      <c r="F244" s="191"/>
      <c r="G244" s="191"/>
      <c r="H244" s="191"/>
      <c r="I244" s="191"/>
      <c r="K244" s="184"/>
      <c r="L244" s="197"/>
      <c r="M244" s="184"/>
    </row>
    <row r="245" spans="1:13">
      <c r="A245" s="196"/>
      <c r="C245" s="817" t="s">
        <v>79</v>
      </c>
      <c r="D245" s="183"/>
      <c r="E245" s="191"/>
      <c r="F245" s="191"/>
      <c r="G245" s="191"/>
      <c r="H245" s="191"/>
      <c r="I245" s="191"/>
      <c r="K245" s="184"/>
      <c r="M245" s="184"/>
    </row>
    <row r="246" spans="1:13">
      <c r="C246" s="817" t="s">
        <v>81</v>
      </c>
      <c r="E246" s="191"/>
      <c r="F246" s="191"/>
      <c r="G246" s="191"/>
      <c r="H246" s="191"/>
      <c r="I246" s="191"/>
      <c r="K246" s="184"/>
      <c r="M246" s="184"/>
    </row>
    <row r="247" spans="1:13">
      <c r="C247" s="817" t="s">
        <v>218</v>
      </c>
      <c r="E247" s="191"/>
      <c r="F247" s="191"/>
      <c r="G247" s="191"/>
      <c r="H247" s="191"/>
      <c r="I247" s="191"/>
      <c r="K247" s="184"/>
      <c r="M247" s="184"/>
    </row>
    <row r="248" spans="1:13" collapsed="1">
      <c r="A248" s="196"/>
      <c r="C248" s="817" t="s">
        <v>82</v>
      </c>
      <c r="E248" s="191"/>
      <c r="F248" s="191"/>
      <c r="G248" s="191"/>
      <c r="H248" s="191"/>
      <c r="I248" s="191"/>
      <c r="K248" s="184"/>
      <c r="M248" s="184"/>
    </row>
    <row r="249" spans="1:13">
      <c r="A249" s="196"/>
      <c r="C249" s="817" t="s">
        <v>83</v>
      </c>
      <c r="E249" s="191"/>
      <c r="F249" s="191"/>
      <c r="G249" s="191"/>
      <c r="H249" s="191"/>
      <c r="I249" s="191"/>
      <c r="K249" s="184"/>
      <c r="M249" s="184"/>
    </row>
    <row r="250" spans="1:13" collapsed="1">
      <c r="C250" s="817" t="s">
        <v>942</v>
      </c>
      <c r="E250" s="183"/>
      <c r="F250" s="191"/>
      <c r="G250" s="191"/>
      <c r="H250" s="191"/>
      <c r="I250" s="183"/>
      <c r="K250" s="184"/>
      <c r="M250" s="184"/>
    </row>
    <row r="251" spans="1:13">
      <c r="C251" s="597" t="s">
        <v>928</v>
      </c>
      <c r="D251" s="183"/>
      <c r="E251" s="184"/>
      <c r="F251" s="184"/>
      <c r="G251" s="184"/>
      <c r="H251" s="184"/>
      <c r="I251" s="184"/>
      <c r="J251" s="184"/>
      <c r="K251" s="187"/>
      <c r="L251" s="187"/>
      <c r="M251" s="184"/>
    </row>
    <row r="252" spans="1:13">
      <c r="C252" s="817" t="s">
        <v>926</v>
      </c>
      <c r="D252" s="183"/>
      <c r="E252" s="184"/>
      <c r="F252" s="184"/>
      <c r="G252" s="184"/>
      <c r="H252" s="184"/>
      <c r="I252" s="184"/>
      <c r="J252" s="184"/>
      <c r="K252" s="187"/>
      <c r="L252" s="187"/>
      <c r="M252" s="184"/>
    </row>
    <row r="253" spans="1:13">
      <c r="C253" s="817" t="s">
        <v>927</v>
      </c>
      <c r="D253" s="183"/>
      <c r="E253" s="184"/>
      <c r="F253" s="184"/>
      <c r="G253" s="184"/>
      <c r="H253" s="184"/>
      <c r="I253" s="184"/>
      <c r="J253" s="184"/>
      <c r="K253" s="187"/>
      <c r="L253" s="187"/>
      <c r="M253" s="184"/>
    </row>
    <row r="254" spans="1:13">
      <c r="C254" s="597" t="s">
        <v>930</v>
      </c>
      <c r="D254" s="183"/>
      <c r="E254" s="184"/>
      <c r="F254" s="184"/>
      <c r="G254" s="184"/>
      <c r="H254" s="184"/>
      <c r="I254" s="184"/>
      <c r="J254" s="184"/>
      <c r="K254" s="187"/>
      <c r="L254" s="187"/>
      <c r="M254" s="184"/>
    </row>
    <row r="255" spans="1:13">
      <c r="C255" s="817" t="s">
        <v>926</v>
      </c>
      <c r="D255" s="183"/>
      <c r="E255" s="184"/>
      <c r="F255" s="184"/>
      <c r="G255" s="184"/>
      <c r="H255" s="184"/>
      <c r="I255" s="184"/>
      <c r="J255" s="184"/>
      <c r="K255" s="187"/>
      <c r="L255" s="187"/>
      <c r="M255" s="184"/>
    </row>
    <row r="256" spans="1:13">
      <c r="C256" s="817" t="s">
        <v>927</v>
      </c>
      <c r="D256" s="183"/>
      <c r="E256" s="184"/>
      <c r="F256" s="184"/>
      <c r="G256" s="184"/>
      <c r="H256" s="184"/>
      <c r="I256" s="184"/>
      <c r="J256" s="184"/>
      <c r="K256" s="187"/>
      <c r="L256" s="187"/>
      <c r="M256" s="184"/>
    </row>
    <row r="257" spans="1:13" collapsed="1">
      <c r="C257" s="597" t="s">
        <v>929</v>
      </c>
      <c r="D257" s="183"/>
      <c r="E257" s="184"/>
      <c r="F257" s="184"/>
      <c r="G257" s="184"/>
      <c r="H257" s="184"/>
      <c r="I257" s="184"/>
      <c r="J257" s="184"/>
      <c r="K257" s="187"/>
      <c r="L257" s="187"/>
      <c r="M257" s="184"/>
    </row>
    <row r="258" spans="1:13">
      <c r="C258" s="817" t="s">
        <v>926</v>
      </c>
      <c r="D258" s="183"/>
      <c r="E258" s="184"/>
      <c r="F258" s="184"/>
      <c r="G258" s="184"/>
      <c r="H258" s="184"/>
      <c r="I258" s="184"/>
      <c r="J258" s="184"/>
      <c r="K258" s="187"/>
      <c r="L258" s="187"/>
      <c r="M258" s="184"/>
    </row>
    <row r="259" spans="1:13">
      <c r="C259" s="817" t="s">
        <v>927</v>
      </c>
      <c r="D259" s="183"/>
      <c r="E259" s="184"/>
      <c r="F259" s="184"/>
      <c r="G259" s="184"/>
      <c r="H259" s="184"/>
      <c r="I259" s="184"/>
      <c r="J259" s="184"/>
      <c r="K259" s="187"/>
      <c r="L259" s="187"/>
      <c r="M259" s="184"/>
    </row>
    <row r="260" spans="1:13">
      <c r="A260" s="196"/>
      <c r="C260" s="597" t="s">
        <v>805</v>
      </c>
      <c r="E260" s="191"/>
      <c r="F260" s="191"/>
      <c r="G260" s="191"/>
      <c r="H260" s="191"/>
      <c r="I260" s="191"/>
      <c r="K260" s="184"/>
      <c r="M260" s="184"/>
    </row>
    <row r="261" spans="1:13">
      <c r="C261" s="814"/>
      <c r="E261" s="200"/>
      <c r="F261" s="200"/>
      <c r="G261" s="200"/>
      <c r="H261" s="200"/>
      <c r="I261" s="200"/>
      <c r="K261" s="184"/>
      <c r="M261" s="184"/>
    </row>
    <row r="262" spans="1:13" ht="15" customHeight="1">
      <c r="A262" s="92"/>
      <c r="C262" s="815" t="s">
        <v>85</v>
      </c>
      <c r="E262" s="190"/>
      <c r="F262" s="190"/>
      <c r="G262" s="190"/>
      <c r="H262" s="190"/>
      <c r="I262" s="190"/>
      <c r="K262" s="184"/>
      <c r="M262" s="184"/>
    </row>
    <row r="263" spans="1:13" ht="14.4" thickBot="1">
      <c r="C263" s="815" t="s">
        <v>92</v>
      </c>
      <c r="E263" s="201"/>
      <c r="F263" s="201"/>
      <c r="G263" s="201"/>
      <c r="H263" s="201"/>
      <c r="I263" s="201"/>
      <c r="K263" s="184"/>
      <c r="M263" s="184"/>
    </row>
    <row r="264" spans="1:13" ht="14.4" thickTop="1">
      <c r="A264" s="92"/>
      <c r="C264" s="814"/>
      <c r="D264" s="92"/>
      <c r="E264" s="92"/>
      <c r="F264" s="92"/>
      <c r="G264" s="92"/>
      <c r="H264" s="92"/>
    </row>
    <row r="265" spans="1:13">
      <c r="A265" s="92"/>
      <c r="C265" s="818" t="s">
        <v>906</v>
      </c>
      <c r="D265" s="92"/>
      <c r="E265" s="92"/>
      <c r="F265" s="92"/>
      <c r="G265" s="92"/>
      <c r="H265" s="92"/>
    </row>
    <row r="266" spans="1:13">
      <c r="A266" s="92"/>
      <c r="C266" s="818" t="s">
        <v>907</v>
      </c>
      <c r="D266" s="92"/>
      <c r="E266" s="92"/>
      <c r="F266" s="92"/>
      <c r="G266" s="92"/>
      <c r="H266" s="92"/>
    </row>
    <row r="267" spans="1:13">
      <c r="A267" s="92"/>
      <c r="C267" s="818" t="s">
        <v>801</v>
      </c>
      <c r="D267" s="92"/>
      <c r="E267" s="92"/>
      <c r="F267" s="92"/>
      <c r="G267" s="92"/>
      <c r="H267" s="92"/>
    </row>
    <row r="268" spans="1:13">
      <c r="A268" s="92"/>
      <c r="C268" s="814"/>
      <c r="D268" s="92"/>
      <c r="E268" s="92"/>
      <c r="F268" s="92"/>
      <c r="G268" s="92"/>
      <c r="H268" s="92"/>
    </row>
    <row r="270" spans="1:13" ht="15.6">
      <c r="C270" s="448" t="s">
        <v>857</v>
      </c>
      <c r="D270" s="451"/>
      <c r="E270" s="449"/>
      <c r="F270" s="449"/>
      <c r="G270" s="450"/>
    </row>
    <row r="272" spans="1:13" s="814" customFormat="1" ht="14.4">
      <c r="A272" s="821"/>
      <c r="B272" s="822"/>
      <c r="C272" s="823"/>
      <c r="D272" s="824"/>
      <c r="E272" s="825"/>
      <c r="F272" s="826"/>
      <c r="G272" s="826"/>
      <c r="H272" s="827" t="s">
        <v>280</v>
      </c>
    </row>
    <row r="273" spans="1:13" s="814" customFormat="1" ht="13.95" customHeight="1">
      <c r="A273" s="821"/>
      <c r="B273" s="822"/>
      <c r="D273" s="824"/>
      <c r="E273" s="828" t="s">
        <v>410</v>
      </c>
      <c r="F273" s="948" t="s">
        <v>809</v>
      </c>
      <c r="G273" s="950" t="s">
        <v>810</v>
      </c>
      <c r="H273" s="829" t="s">
        <v>221</v>
      </c>
      <c r="I273" s="588"/>
      <c r="J273" s="588"/>
      <c r="K273" s="588"/>
      <c r="L273" s="588"/>
    </row>
    <row r="274" spans="1:13" s="814" customFormat="1" ht="25.2" customHeight="1">
      <c r="A274" s="821"/>
      <c r="B274" s="822"/>
      <c r="C274" s="820" t="s">
        <v>465</v>
      </c>
      <c r="D274" s="824"/>
      <c r="E274" s="830" t="s">
        <v>282</v>
      </c>
      <c r="F274" s="949"/>
      <c r="G274" s="951"/>
      <c r="H274" s="820" t="s">
        <v>282</v>
      </c>
      <c r="I274" s="588"/>
      <c r="J274" s="588"/>
      <c r="K274" s="588"/>
      <c r="L274" s="588"/>
    </row>
    <row r="275" spans="1:13" s="814" customFormat="1" ht="14.4">
      <c r="A275" s="821"/>
      <c r="B275" s="822"/>
      <c r="C275" s="831"/>
      <c r="D275" s="824"/>
      <c r="E275" s="588"/>
      <c r="F275" s="588"/>
      <c r="G275" s="588"/>
      <c r="H275" s="588"/>
    </row>
    <row r="276" spans="1:13" s="814" customFormat="1" ht="14.4">
      <c r="A276" s="821"/>
      <c r="B276" s="822"/>
      <c r="C276" s="816" t="s">
        <v>534</v>
      </c>
      <c r="D276" s="824"/>
      <c r="E276" s="588"/>
      <c r="F276" s="588"/>
      <c r="G276" s="588"/>
      <c r="H276" s="588"/>
    </row>
    <row r="277" spans="1:13" s="814" customFormat="1">
      <c r="A277" s="821"/>
      <c r="B277" s="822"/>
      <c r="C277" s="832" t="s">
        <v>931</v>
      </c>
      <c r="D277" s="824"/>
      <c r="E277" s="833"/>
      <c r="F277" s="833"/>
      <c r="G277" s="834"/>
      <c r="H277" s="833"/>
    </row>
    <row r="278" spans="1:13" s="814" customFormat="1">
      <c r="A278" s="821"/>
      <c r="B278" s="822"/>
      <c r="C278" s="835" t="s">
        <v>806</v>
      </c>
      <c r="D278" s="824"/>
      <c r="E278" s="834"/>
      <c r="F278" s="834"/>
      <c r="G278" s="834"/>
      <c r="H278" s="834"/>
    </row>
    <row r="279" spans="1:13" s="814" customFormat="1">
      <c r="A279" s="821"/>
      <c r="B279" s="822"/>
      <c r="C279" s="835" t="s">
        <v>806</v>
      </c>
      <c r="D279" s="824"/>
      <c r="E279" s="834"/>
      <c r="F279" s="834"/>
      <c r="G279" s="834"/>
      <c r="H279" s="834"/>
    </row>
    <row r="280" spans="1:13" s="814" customFormat="1" ht="15" customHeight="1">
      <c r="B280" s="822"/>
      <c r="C280" s="815" t="s">
        <v>76</v>
      </c>
      <c r="D280" s="824"/>
      <c r="E280" s="836"/>
      <c r="F280" s="836"/>
      <c r="G280" s="836"/>
      <c r="H280" s="836"/>
      <c r="K280" s="837"/>
      <c r="M280" s="837"/>
    </row>
    <row r="281" spans="1:13" s="814" customFormat="1">
      <c r="A281" s="821"/>
      <c r="B281" s="822"/>
      <c r="C281" s="835"/>
      <c r="D281" s="824"/>
      <c r="E281" s="834"/>
      <c r="F281" s="834"/>
      <c r="G281" s="834"/>
      <c r="H281" s="834"/>
    </row>
    <row r="282" spans="1:13" s="814" customFormat="1">
      <c r="A282" s="821"/>
      <c r="B282" s="822"/>
      <c r="C282" s="832" t="s">
        <v>932</v>
      </c>
      <c r="D282" s="824"/>
      <c r="E282" s="834"/>
      <c r="F282" s="834"/>
      <c r="G282" s="834"/>
      <c r="H282" s="834"/>
    </row>
    <row r="283" spans="1:13" s="814" customFormat="1">
      <c r="A283" s="821"/>
      <c r="B283" s="822"/>
      <c r="C283" s="835" t="s">
        <v>806</v>
      </c>
      <c r="D283" s="824"/>
      <c r="E283" s="834"/>
      <c r="F283" s="834"/>
      <c r="G283" s="834"/>
      <c r="H283" s="834"/>
    </row>
    <row r="284" spans="1:13" s="814" customFormat="1">
      <c r="A284" s="821"/>
      <c r="B284" s="822"/>
      <c r="C284" s="835"/>
      <c r="D284" s="824"/>
      <c r="E284" s="834"/>
      <c r="F284" s="834"/>
      <c r="G284" s="834"/>
      <c r="H284" s="834"/>
    </row>
    <row r="285" spans="1:13" s="814" customFormat="1">
      <c r="A285" s="821"/>
      <c r="B285" s="822"/>
      <c r="C285" s="832" t="s">
        <v>933</v>
      </c>
      <c r="D285" s="824"/>
      <c r="E285" s="834"/>
      <c r="F285" s="834"/>
      <c r="G285" s="834"/>
      <c r="H285" s="834"/>
    </row>
    <row r="286" spans="1:13" s="814" customFormat="1">
      <c r="A286" s="821"/>
      <c r="B286" s="822"/>
      <c r="C286" s="835" t="s">
        <v>806</v>
      </c>
      <c r="D286" s="824"/>
      <c r="E286" s="834"/>
      <c r="F286" s="834"/>
      <c r="G286" s="834"/>
      <c r="H286" s="834"/>
    </row>
    <row r="287" spans="1:13" s="814" customFormat="1">
      <c r="A287" s="821"/>
      <c r="B287" s="822"/>
      <c r="C287" s="838"/>
      <c r="D287" s="824"/>
      <c r="E287" s="834"/>
      <c r="F287" s="834"/>
      <c r="G287" s="834"/>
      <c r="H287" s="834"/>
    </row>
    <row r="288" spans="1:13" s="814" customFormat="1" ht="15" customHeight="1">
      <c r="B288" s="822"/>
      <c r="C288" s="815" t="s">
        <v>85</v>
      </c>
      <c r="D288" s="824"/>
      <c r="E288" s="836"/>
      <c r="F288" s="836"/>
      <c r="G288" s="836"/>
      <c r="H288" s="836"/>
      <c r="K288" s="837"/>
      <c r="M288" s="837"/>
    </row>
    <row r="289" spans="1:13" s="814" customFormat="1" ht="15" thickBot="1">
      <c r="A289" s="821"/>
      <c r="B289" s="822"/>
      <c r="C289" s="815" t="s">
        <v>92</v>
      </c>
      <c r="D289" s="824"/>
      <c r="E289" s="839"/>
      <c r="F289" s="839"/>
      <c r="G289" s="839"/>
      <c r="H289" s="839"/>
      <c r="I289" s="588"/>
      <c r="K289" s="837"/>
      <c r="M289" s="837"/>
    </row>
    <row r="290" spans="1:13" s="814" customFormat="1" ht="15" thickTop="1">
      <c r="A290" s="821"/>
      <c r="B290" s="822"/>
      <c r="C290" s="840"/>
      <c r="D290" s="818"/>
      <c r="E290" s="818"/>
      <c r="F290" s="818"/>
      <c r="G290" s="818"/>
      <c r="H290" s="841"/>
      <c r="I290" s="588"/>
    </row>
    <row r="291" spans="1:13" s="814" customFormat="1">
      <c r="A291" s="821"/>
      <c r="B291" s="822"/>
      <c r="C291" s="818" t="s">
        <v>906</v>
      </c>
      <c r="D291" s="818"/>
      <c r="E291" s="818"/>
      <c r="F291" s="818"/>
      <c r="G291" s="818"/>
      <c r="H291" s="841"/>
    </row>
    <row r="292" spans="1:13" s="814" customFormat="1">
      <c r="A292" s="821"/>
      <c r="B292" s="822"/>
      <c r="C292" s="818" t="s">
        <v>907</v>
      </c>
      <c r="D292" s="818"/>
      <c r="E292" s="818"/>
      <c r="F292" s="818"/>
      <c r="G292" s="818"/>
      <c r="H292" s="841"/>
    </row>
    <row r="293" spans="1:13" s="814" customFormat="1">
      <c r="A293" s="821"/>
      <c r="B293" s="822"/>
      <c r="C293" s="818" t="s">
        <v>934</v>
      </c>
      <c r="D293" s="818"/>
      <c r="E293" s="818"/>
      <c r="F293" s="818"/>
      <c r="G293" s="818"/>
      <c r="H293" s="841"/>
    </row>
    <row r="294" spans="1:13" s="814" customFormat="1">
      <c r="A294" s="821"/>
      <c r="B294" s="822"/>
      <c r="D294" s="824"/>
      <c r="E294" s="842"/>
      <c r="F294" s="842"/>
      <c r="G294" s="841"/>
      <c r="H294" s="841"/>
    </row>
    <row r="295" spans="1:13" s="814" customFormat="1" ht="14.4">
      <c r="A295" s="821"/>
      <c r="B295" s="822"/>
      <c r="C295" s="823"/>
      <c r="D295" s="824"/>
      <c r="E295" s="825"/>
      <c r="F295" s="826"/>
      <c r="G295" s="826"/>
      <c r="H295" s="827" t="s">
        <v>280</v>
      </c>
    </row>
    <row r="296" spans="1:13" s="814" customFormat="1" ht="13.95" customHeight="1">
      <c r="A296" s="821"/>
      <c r="B296" s="822"/>
      <c r="D296" s="824"/>
      <c r="E296" s="828" t="s">
        <v>410</v>
      </c>
      <c r="F296" s="950" t="s">
        <v>291</v>
      </c>
      <c r="G296" s="950" t="s">
        <v>810</v>
      </c>
      <c r="H296" s="829" t="s">
        <v>221</v>
      </c>
      <c r="I296" s="588"/>
      <c r="J296" s="588"/>
      <c r="K296" s="588"/>
      <c r="L296" s="588"/>
    </row>
    <row r="297" spans="1:13" s="814" customFormat="1" ht="25.2" customHeight="1">
      <c r="A297" s="821"/>
      <c r="B297" s="822"/>
      <c r="C297" s="820" t="s">
        <v>463</v>
      </c>
      <c r="D297" s="824"/>
      <c r="E297" s="830" t="s">
        <v>282</v>
      </c>
      <c r="F297" s="951"/>
      <c r="G297" s="951"/>
      <c r="H297" s="820" t="s">
        <v>282</v>
      </c>
      <c r="I297" s="588"/>
      <c r="J297" s="588"/>
      <c r="K297" s="588"/>
      <c r="L297" s="588"/>
    </row>
    <row r="298" spans="1:13" s="814" customFormat="1" ht="14.4">
      <c r="A298" s="821"/>
      <c r="B298" s="822"/>
      <c r="C298" s="831"/>
      <c r="D298" s="824"/>
      <c r="E298" s="588"/>
      <c r="F298" s="588"/>
      <c r="G298" s="588"/>
      <c r="H298" s="588"/>
    </row>
    <row r="299" spans="1:13" s="814" customFormat="1" ht="14.4">
      <c r="A299" s="821"/>
      <c r="B299" s="822"/>
      <c r="C299" s="816" t="s">
        <v>534</v>
      </c>
      <c r="D299" s="824"/>
      <c r="E299" s="588"/>
      <c r="F299" s="588"/>
      <c r="G299" s="588"/>
      <c r="H299" s="588"/>
    </row>
    <row r="300" spans="1:13" s="814" customFormat="1">
      <c r="A300" s="821"/>
      <c r="B300" s="822"/>
      <c r="C300" s="832" t="s">
        <v>931</v>
      </c>
      <c r="D300" s="824"/>
      <c r="E300" s="833"/>
      <c r="F300" s="833"/>
      <c r="G300" s="834"/>
      <c r="H300" s="833"/>
    </row>
    <row r="301" spans="1:13" s="814" customFormat="1">
      <c r="A301" s="821"/>
      <c r="B301" s="822"/>
      <c r="C301" s="835" t="s">
        <v>806</v>
      </c>
      <c r="D301" s="824"/>
      <c r="E301" s="834"/>
      <c r="F301" s="834"/>
      <c r="G301" s="834"/>
      <c r="H301" s="834"/>
    </row>
    <row r="302" spans="1:13" s="814" customFormat="1" ht="15" customHeight="1">
      <c r="B302" s="822"/>
      <c r="C302" s="835" t="s">
        <v>806</v>
      </c>
      <c r="D302" s="824"/>
      <c r="E302" s="834"/>
      <c r="F302" s="834"/>
      <c r="G302" s="834"/>
      <c r="H302" s="834"/>
      <c r="K302" s="837"/>
      <c r="M302" s="837"/>
    </row>
    <row r="303" spans="1:13" s="814" customFormat="1">
      <c r="A303" s="821"/>
      <c r="B303" s="822"/>
      <c r="C303" s="815" t="s">
        <v>76</v>
      </c>
      <c r="D303" s="824"/>
      <c r="E303" s="836"/>
      <c r="F303" s="836"/>
      <c r="G303" s="836"/>
      <c r="H303" s="836"/>
    </row>
    <row r="304" spans="1:13" s="814" customFormat="1">
      <c r="A304" s="821"/>
      <c r="B304" s="822"/>
      <c r="C304" s="835"/>
      <c r="D304" s="824"/>
      <c r="E304" s="834"/>
      <c r="F304" s="834"/>
      <c r="G304" s="834"/>
      <c r="H304" s="834"/>
    </row>
    <row r="305" spans="1:13" s="814" customFormat="1">
      <c r="A305" s="821"/>
      <c r="B305" s="822"/>
      <c r="C305" s="832" t="s">
        <v>932</v>
      </c>
      <c r="D305" s="824"/>
      <c r="E305" s="834"/>
      <c r="F305" s="834"/>
      <c r="G305" s="834"/>
      <c r="H305" s="834"/>
    </row>
    <row r="306" spans="1:13" s="814" customFormat="1">
      <c r="A306" s="821"/>
      <c r="B306" s="822"/>
      <c r="C306" s="835" t="s">
        <v>806</v>
      </c>
      <c r="D306" s="824"/>
      <c r="E306" s="834"/>
      <c r="F306" s="834"/>
      <c r="G306" s="834"/>
      <c r="H306" s="834"/>
    </row>
    <row r="307" spans="1:13" s="814" customFormat="1">
      <c r="A307" s="821"/>
      <c r="B307" s="822"/>
      <c r="C307" s="835"/>
      <c r="D307" s="824"/>
      <c r="E307" s="834"/>
      <c r="F307" s="834"/>
      <c r="G307" s="834"/>
      <c r="H307" s="834"/>
    </row>
    <row r="308" spans="1:13" s="814" customFormat="1">
      <c r="A308" s="821"/>
      <c r="B308" s="822"/>
      <c r="C308" s="832" t="s">
        <v>933</v>
      </c>
      <c r="D308" s="824"/>
      <c r="E308" s="834"/>
      <c r="F308" s="834"/>
      <c r="G308" s="834"/>
      <c r="H308" s="834"/>
    </row>
    <row r="309" spans="1:13" s="814" customFormat="1">
      <c r="A309" s="821"/>
      <c r="B309" s="822"/>
      <c r="C309" s="835" t="s">
        <v>806</v>
      </c>
      <c r="D309" s="824"/>
      <c r="E309" s="834"/>
      <c r="F309" s="834"/>
      <c r="G309" s="834"/>
      <c r="H309" s="834"/>
    </row>
    <row r="310" spans="1:13" s="814" customFormat="1">
      <c r="A310" s="821"/>
      <c r="B310" s="822"/>
      <c r="C310" s="838"/>
      <c r="D310" s="824"/>
      <c r="E310" s="834"/>
      <c r="F310" s="834"/>
      <c r="G310" s="834"/>
      <c r="H310" s="834"/>
    </row>
    <row r="311" spans="1:13" s="814" customFormat="1">
      <c r="A311" s="821"/>
      <c r="B311" s="822"/>
      <c r="C311" s="815" t="s">
        <v>85</v>
      </c>
      <c r="D311" s="824"/>
      <c r="E311" s="836"/>
      <c r="F311" s="836"/>
      <c r="G311" s="836"/>
      <c r="H311" s="836"/>
    </row>
    <row r="312" spans="1:13" s="814" customFormat="1" ht="15" customHeight="1" thickBot="1">
      <c r="B312" s="822"/>
      <c r="C312" s="815" t="s">
        <v>92</v>
      </c>
      <c r="D312" s="824"/>
      <c r="E312" s="839"/>
      <c r="F312" s="839"/>
      <c r="G312" s="839"/>
      <c r="H312" s="839"/>
      <c r="K312" s="837"/>
      <c r="M312" s="837"/>
    </row>
    <row r="313" spans="1:13" s="814" customFormat="1" ht="15" thickTop="1">
      <c r="A313" s="821"/>
      <c r="B313" s="822"/>
      <c r="C313" s="840"/>
      <c r="D313" s="818"/>
      <c r="E313" s="818"/>
      <c r="F313" s="818"/>
      <c r="G313" s="818"/>
      <c r="H313" s="841"/>
      <c r="I313" s="588"/>
      <c r="K313" s="837"/>
      <c r="M313" s="837"/>
    </row>
    <row r="314" spans="1:13" s="814" customFormat="1" ht="14.4">
      <c r="A314" s="821"/>
      <c r="B314" s="822"/>
      <c r="C314" s="818" t="s">
        <v>906</v>
      </c>
      <c r="D314" s="818"/>
      <c r="E314" s="818"/>
      <c r="F314" s="818"/>
      <c r="G314" s="818"/>
      <c r="H314" s="841"/>
      <c r="I314" s="588"/>
    </row>
    <row r="315" spans="1:13" s="814" customFormat="1">
      <c r="A315" s="821"/>
      <c r="B315" s="822"/>
      <c r="C315" s="818" t="s">
        <v>907</v>
      </c>
      <c r="D315" s="818"/>
      <c r="E315" s="818"/>
      <c r="F315" s="818"/>
      <c r="G315" s="818"/>
      <c r="H315" s="841"/>
    </row>
    <row r="316" spans="1:13" s="814" customFormat="1">
      <c r="A316" s="821"/>
      <c r="B316" s="822"/>
      <c r="C316" s="818" t="s">
        <v>934</v>
      </c>
      <c r="D316" s="818"/>
      <c r="E316" s="818"/>
      <c r="F316" s="818"/>
      <c r="G316" s="818"/>
      <c r="H316" s="841"/>
    </row>
    <row r="317" spans="1:13" s="814" customFormat="1">
      <c r="A317" s="821"/>
      <c r="B317" s="822"/>
      <c r="C317" s="818"/>
      <c r="D317" s="818"/>
      <c r="E317" s="818"/>
      <c r="F317" s="818"/>
      <c r="G317" s="818"/>
      <c r="H317" s="841"/>
    </row>
    <row r="318" spans="1:13" s="814" customFormat="1">
      <c r="A318" s="821"/>
      <c r="B318" s="822"/>
      <c r="C318" s="843"/>
      <c r="D318" s="843"/>
      <c r="E318" s="843"/>
      <c r="F318" s="843"/>
      <c r="G318" s="843"/>
      <c r="H318" s="841"/>
    </row>
    <row r="319" spans="1:13" s="814" customFormat="1">
      <c r="A319" s="821"/>
      <c r="B319" s="822"/>
      <c r="D319" s="824"/>
      <c r="E319" s="842"/>
      <c r="F319" s="842"/>
      <c r="G319" s="841"/>
      <c r="H319" s="841"/>
    </row>
    <row r="320" spans="1:13" s="814" customFormat="1">
      <c r="A320" s="821"/>
      <c r="B320" s="822"/>
      <c r="D320" s="824"/>
      <c r="E320" s="842"/>
      <c r="F320" s="842"/>
      <c r="G320" s="841"/>
      <c r="H320" s="841"/>
    </row>
  </sheetData>
  <mergeCells count="23">
    <mergeCell ref="I182:I183"/>
    <mergeCell ref="H231:H232"/>
    <mergeCell ref="B2:I2"/>
    <mergeCell ref="F6:G6"/>
    <mergeCell ref="I6:I7"/>
    <mergeCell ref="F55:F56"/>
    <mergeCell ref="G55:G56"/>
    <mergeCell ref="F273:F274"/>
    <mergeCell ref="G273:G274"/>
    <mergeCell ref="F296:F297"/>
    <mergeCell ref="G296:G297"/>
    <mergeCell ref="J6:J7"/>
    <mergeCell ref="J94:J95"/>
    <mergeCell ref="J182:J183"/>
    <mergeCell ref="H55:H56"/>
    <mergeCell ref="H143:H144"/>
    <mergeCell ref="F231:F232"/>
    <mergeCell ref="G231:G232"/>
    <mergeCell ref="F94:G94"/>
    <mergeCell ref="I94:I95"/>
    <mergeCell ref="F143:F144"/>
    <mergeCell ref="G143:G144"/>
    <mergeCell ref="F182:G182"/>
  </mergeCells>
  <hyperlinks>
    <hyperlink ref="A1" location="Índice!A1" display="Índice!A1" xr:uid="{00000000-0004-0000-0700-000000000000}"/>
  </hyperlinks>
  <pageMargins left="0.70866141732283472" right="0.70866141732283472" top="0.74803149606299213" bottom="0.74803149606299213" header="0.31496062992125984" footer="0.31496062992125984"/>
  <pageSetup paperSize="9" scale="10" orientation="portrait" r:id="rId1"/>
  <headerFooter>
    <oddFooter>&amp;L29/04/2015&amp;R&amp;F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426"/>
  <sheetViews>
    <sheetView showGridLines="0" zoomScaleNormal="100" workbookViewId="0">
      <selection activeCell="B4" sqref="B4"/>
    </sheetView>
  </sheetViews>
  <sheetFormatPr defaultColWidth="9.33203125" defaultRowHeight="15" customHeight="1"/>
  <cols>
    <col min="1" max="1" width="11.6640625" style="174" customWidth="1"/>
    <col min="2" max="2" width="14.44140625" style="92" customWidth="1"/>
    <col min="3" max="3" width="61.6640625" style="92" bestFit="1" customWidth="1"/>
    <col min="4" max="4" width="1.6640625" style="94" customWidth="1"/>
    <col min="5" max="5" width="19.33203125" style="176" customWidth="1"/>
    <col min="6" max="6" width="22.6640625" style="176" customWidth="1"/>
    <col min="7" max="7" width="22.6640625" style="98" customWidth="1"/>
    <col min="8" max="8" width="25.33203125" style="98" customWidth="1"/>
    <col min="9" max="9" width="27.44140625" style="92" customWidth="1"/>
    <col min="10" max="10" width="19.44140625" style="92" customWidth="1"/>
    <col min="11" max="11" width="20.44140625" style="92" customWidth="1"/>
    <col min="12" max="12" width="16.44140625" style="92" customWidth="1"/>
    <col min="13" max="13" width="20.6640625" style="92" customWidth="1"/>
    <col min="14" max="15" width="17.6640625" style="92" customWidth="1"/>
    <col min="16" max="21" width="9.33203125" style="92"/>
    <col min="22" max="22" width="25.44140625" style="92" customWidth="1"/>
    <col min="23" max="16384" width="9.33203125" style="92"/>
  </cols>
  <sheetData>
    <row r="1" spans="1:24" ht="41.25" customHeight="1">
      <c r="A1" s="171">
        <f>+'N2-07-REN - Ativos_GGS'!A1+1</f>
        <v>8</v>
      </c>
      <c r="B1"/>
      <c r="C1" s="172"/>
      <c r="D1" s="172"/>
      <c r="E1" s="172"/>
      <c r="F1" s="172"/>
      <c r="G1" s="172"/>
      <c r="H1" s="172"/>
      <c r="I1" s="172"/>
      <c r="J1" s="172"/>
      <c r="O1"/>
      <c r="P1"/>
      <c r="Q1"/>
      <c r="R1"/>
      <c r="S1"/>
      <c r="T1"/>
      <c r="U1"/>
      <c r="V1"/>
      <c r="W1"/>
    </row>
    <row r="2" spans="1:24" ht="15" customHeight="1">
      <c r="A2" s="173"/>
      <c r="B2" s="957" t="str">
        <f>Índice!E15</f>
        <v>Quadro N2-08-REN -  Ativos intangíveis_GGS_PDIRT</v>
      </c>
      <c r="C2" s="958"/>
      <c r="D2" s="958"/>
      <c r="E2" s="958"/>
      <c r="F2" s="958"/>
      <c r="G2" s="958"/>
      <c r="H2" s="958"/>
      <c r="I2" s="958"/>
      <c r="J2" s="499"/>
      <c r="O2"/>
      <c r="P2"/>
      <c r="Q2"/>
      <c r="R2"/>
      <c r="S2"/>
      <c r="T2"/>
      <c r="U2"/>
      <c r="V2"/>
      <c r="W2"/>
    </row>
    <row r="3" spans="1:24" ht="15" customHeight="1">
      <c r="E3" s="504" t="s">
        <v>487</v>
      </c>
      <c r="F3" s="426" t="s">
        <v>280</v>
      </c>
      <c r="O3"/>
      <c r="P3"/>
      <c r="Q3"/>
      <c r="R3"/>
      <c r="S3"/>
      <c r="T3"/>
      <c r="U3"/>
      <c r="V3"/>
      <c r="W3"/>
    </row>
    <row r="4" spans="1:24" ht="15" customHeight="1">
      <c r="C4" s="177"/>
      <c r="O4"/>
      <c r="P4"/>
      <c r="Q4"/>
      <c r="R4"/>
      <c r="S4"/>
      <c r="T4"/>
      <c r="U4"/>
      <c r="V4"/>
      <c r="W4"/>
    </row>
    <row r="5" spans="1:24" ht="53.25" customHeight="1">
      <c r="E5" s="962" t="s">
        <v>543</v>
      </c>
      <c r="F5" s="963"/>
      <c r="G5" s="962" t="s">
        <v>544</v>
      </c>
      <c r="H5" s="963"/>
      <c r="I5" s="962" t="s">
        <v>548</v>
      </c>
      <c r="J5" s="963"/>
      <c r="K5" s="959" t="s">
        <v>549</v>
      </c>
      <c r="L5" s="959"/>
      <c r="M5" s="959" t="s">
        <v>650</v>
      </c>
      <c r="N5" s="959"/>
      <c r="O5"/>
      <c r="P5"/>
      <c r="Q5"/>
      <c r="R5"/>
      <c r="S5"/>
      <c r="T5"/>
      <c r="U5"/>
      <c r="V5"/>
      <c r="W5"/>
    </row>
    <row r="6" spans="1:24" s="182" customFormat="1" ht="90" customHeight="1">
      <c r="A6" s="181"/>
      <c r="C6" s="498"/>
      <c r="D6" s="500"/>
      <c r="E6" s="529" t="s">
        <v>545</v>
      </c>
      <c r="F6" s="530" t="s">
        <v>546</v>
      </c>
      <c r="G6" s="529" t="s">
        <v>545</v>
      </c>
      <c r="H6" s="530" t="s">
        <v>546</v>
      </c>
      <c r="I6" s="529" t="s">
        <v>545</v>
      </c>
      <c r="J6" s="530" t="s">
        <v>546</v>
      </c>
      <c r="K6" s="505" t="s">
        <v>545</v>
      </c>
      <c r="L6" s="506" t="s">
        <v>546</v>
      </c>
      <c r="M6" s="508" t="s">
        <v>551</v>
      </c>
      <c r="N6" s="506" t="s">
        <v>552</v>
      </c>
      <c r="O6"/>
      <c r="P6"/>
      <c r="Q6"/>
      <c r="R6"/>
      <c r="S6"/>
      <c r="T6"/>
      <c r="U6"/>
      <c r="V6"/>
      <c r="W6"/>
    </row>
    <row r="7" spans="1:24" s="182" customFormat="1" ht="33" customHeight="1">
      <c r="A7" s="181"/>
      <c r="C7" s="498" t="s">
        <v>154</v>
      </c>
      <c r="D7" s="500"/>
      <c r="E7" s="505"/>
      <c r="F7" s="505"/>
      <c r="G7" s="505"/>
      <c r="H7" s="505"/>
      <c r="I7" s="505"/>
      <c r="J7" s="505"/>
      <c r="K7" s="505"/>
      <c r="L7" s="505"/>
      <c r="M7" s="505"/>
      <c r="N7" s="505"/>
      <c r="O7"/>
      <c r="P7"/>
      <c r="Q7"/>
      <c r="R7"/>
      <c r="S7"/>
      <c r="T7"/>
      <c r="U7"/>
      <c r="V7"/>
      <c r="W7"/>
    </row>
    <row r="8" spans="1:24" ht="15" customHeight="1">
      <c r="C8"/>
      <c r="D8"/>
      <c r="E8" s="512"/>
      <c r="F8" s="512"/>
      <c r="G8" s="512"/>
      <c r="H8" s="512"/>
      <c r="I8" s="512"/>
      <c r="J8" s="512"/>
      <c r="K8" s="512"/>
      <c r="L8" s="512"/>
      <c r="M8" s="512"/>
      <c r="N8" s="512"/>
      <c r="O8"/>
      <c r="P8"/>
      <c r="Q8"/>
      <c r="R8"/>
      <c r="S8"/>
      <c r="T8"/>
      <c r="U8"/>
      <c r="V8"/>
      <c r="W8"/>
      <c r="X8"/>
    </row>
    <row r="9" spans="1:24" ht="15" customHeight="1">
      <c r="C9" s="527" t="s">
        <v>458</v>
      </c>
      <c r="D9" s="183"/>
      <c r="E9" s="512"/>
      <c r="F9" s="512"/>
      <c r="G9" s="512"/>
      <c r="H9" s="512"/>
      <c r="I9" s="512"/>
      <c r="J9" s="512"/>
      <c r="K9" s="512"/>
      <c r="L9" s="512"/>
      <c r="M9" s="512"/>
      <c r="N9" s="512"/>
      <c r="O9"/>
      <c r="P9"/>
      <c r="Q9"/>
      <c r="R9"/>
      <c r="S9"/>
      <c r="T9"/>
      <c r="U9"/>
      <c r="V9"/>
      <c r="W9"/>
    </row>
    <row r="10" spans="1:24" ht="13.8">
      <c r="B10" s="173"/>
      <c r="C10" s="186" t="s">
        <v>457</v>
      </c>
      <c r="D10" s="183"/>
      <c r="E10" s="512"/>
      <c r="F10" s="512"/>
      <c r="G10" s="512"/>
      <c r="H10" s="512"/>
      <c r="I10" s="512"/>
      <c r="J10" s="512"/>
      <c r="K10" s="512"/>
      <c r="L10" s="512"/>
      <c r="M10" s="512"/>
      <c r="N10" s="512"/>
      <c r="O10" s="191"/>
    </row>
    <row r="11" spans="1:24" ht="13.8">
      <c r="B11" s="173"/>
      <c r="C11" s="597" t="s">
        <v>812</v>
      </c>
      <c r="D11" s="183"/>
      <c r="E11" s="512"/>
      <c r="F11" s="512"/>
      <c r="G11" s="512"/>
      <c r="H11" s="512"/>
      <c r="I11" s="512"/>
      <c r="J11" s="512"/>
      <c r="K11" s="512"/>
      <c r="L11" s="512"/>
      <c r="M11" s="512"/>
      <c r="N11" s="512"/>
      <c r="O11" s="191"/>
    </row>
    <row r="12" spans="1:24" ht="13.8">
      <c r="B12" s="173"/>
      <c r="C12" s="597" t="s">
        <v>813</v>
      </c>
      <c r="D12" s="183"/>
      <c r="E12" s="512"/>
      <c r="F12" s="512"/>
      <c r="G12" s="512"/>
      <c r="H12" s="512"/>
      <c r="I12" s="512"/>
      <c r="J12" s="512"/>
      <c r="K12" s="512"/>
      <c r="L12" s="512"/>
      <c r="M12" s="512"/>
      <c r="N12" s="512"/>
      <c r="O12" s="191"/>
    </row>
    <row r="13" spans="1:24" ht="3" customHeight="1">
      <c r="B13" s="173"/>
      <c r="C13" s="814"/>
      <c r="D13" s="183"/>
      <c r="E13" s="512"/>
      <c r="F13" s="512"/>
      <c r="G13" s="512"/>
      <c r="H13" s="512"/>
      <c r="I13" s="512"/>
      <c r="J13" s="512"/>
      <c r="K13" s="512"/>
      <c r="L13" s="512"/>
      <c r="M13" s="512"/>
      <c r="N13" s="512"/>
      <c r="O13" s="191"/>
    </row>
    <row r="14" spans="1:24" ht="13.8">
      <c r="B14" s="173"/>
      <c r="C14" s="814"/>
      <c r="D14" s="183"/>
      <c r="E14" s="512"/>
      <c r="F14" s="512"/>
      <c r="G14" s="512"/>
      <c r="H14" s="512"/>
      <c r="I14" s="512"/>
      <c r="J14" s="512"/>
      <c r="K14" s="512"/>
      <c r="L14" s="512"/>
      <c r="M14" s="512"/>
      <c r="N14" s="512"/>
      <c r="O14" s="191"/>
    </row>
    <row r="15" spans="1:24" ht="13.8">
      <c r="B15" s="173"/>
      <c r="C15" s="816" t="s">
        <v>533</v>
      </c>
      <c r="D15" s="183"/>
      <c r="E15" s="512"/>
      <c r="F15" s="512"/>
      <c r="G15" s="512"/>
      <c r="H15" s="512"/>
      <c r="I15" s="512"/>
      <c r="J15" s="512"/>
      <c r="K15" s="512"/>
      <c r="L15" s="512"/>
      <c r="M15" s="512"/>
      <c r="N15" s="512"/>
      <c r="O15" s="191"/>
    </row>
    <row r="16" spans="1:24" ht="13.8">
      <c r="B16" s="173"/>
      <c r="C16" s="597" t="s">
        <v>802</v>
      </c>
      <c r="D16" s="183"/>
      <c r="E16" s="512"/>
      <c r="F16" s="512"/>
      <c r="G16" s="512"/>
      <c r="H16" s="512"/>
      <c r="I16" s="512"/>
      <c r="J16" s="512"/>
      <c r="K16" s="512"/>
      <c r="L16" s="512"/>
      <c r="M16" s="512"/>
      <c r="N16" s="512"/>
      <c r="O16" s="191"/>
    </row>
    <row r="17" spans="2:15" ht="13.8">
      <c r="B17" s="173"/>
      <c r="C17" s="597" t="s">
        <v>803</v>
      </c>
      <c r="D17" s="183"/>
      <c r="E17" s="512"/>
      <c r="F17" s="512"/>
      <c r="G17" s="512"/>
      <c r="H17" s="512"/>
      <c r="I17" s="512"/>
      <c r="J17" s="512"/>
      <c r="K17" s="512"/>
      <c r="L17" s="512"/>
      <c r="M17" s="512"/>
      <c r="N17" s="512"/>
      <c r="O17" s="191"/>
    </row>
    <row r="18" spans="2:15" ht="13.8">
      <c r="B18" s="173"/>
      <c r="C18" s="597" t="s">
        <v>804</v>
      </c>
      <c r="D18" s="183"/>
      <c r="E18" s="512"/>
      <c r="F18" s="512"/>
      <c r="G18" s="512"/>
      <c r="H18" s="512"/>
      <c r="I18" s="512"/>
      <c r="J18" s="512"/>
      <c r="K18" s="512"/>
      <c r="L18" s="512"/>
      <c r="M18" s="512"/>
      <c r="N18" s="512"/>
      <c r="O18" s="191"/>
    </row>
    <row r="19" spans="2:15" ht="13.8">
      <c r="B19" s="173"/>
      <c r="C19" s="817" t="s">
        <v>78</v>
      </c>
      <c r="D19" s="183"/>
      <c r="E19" s="512"/>
      <c r="F19" s="512"/>
      <c r="G19" s="512"/>
      <c r="H19" s="512"/>
      <c r="I19" s="512"/>
      <c r="J19" s="512"/>
      <c r="K19" s="512"/>
      <c r="L19" s="512"/>
      <c r="M19" s="512"/>
      <c r="N19" s="512"/>
      <c r="O19" s="191"/>
    </row>
    <row r="20" spans="2:15" ht="13.8">
      <c r="B20" s="173"/>
      <c r="C20" s="817" t="s">
        <v>409</v>
      </c>
      <c r="D20" s="183"/>
      <c r="E20" s="512"/>
      <c r="F20" s="512"/>
      <c r="G20" s="512"/>
      <c r="H20" s="512"/>
      <c r="I20" s="512"/>
      <c r="J20" s="512"/>
      <c r="K20" s="512"/>
      <c r="L20" s="512"/>
      <c r="M20" s="512"/>
      <c r="N20" s="512"/>
      <c r="O20" s="191"/>
    </row>
    <row r="21" spans="2:15" ht="13.8">
      <c r="B21" s="173"/>
      <c r="C21" s="817" t="s">
        <v>79</v>
      </c>
      <c r="D21" s="183"/>
      <c r="E21" s="512"/>
      <c r="F21" s="512"/>
      <c r="G21" s="512"/>
      <c r="H21" s="512"/>
      <c r="I21" s="512"/>
      <c r="J21" s="512"/>
      <c r="K21" s="512"/>
      <c r="L21" s="512"/>
      <c r="M21" s="512"/>
      <c r="N21" s="512"/>
      <c r="O21" s="191"/>
    </row>
    <row r="22" spans="2:15" ht="13.8">
      <c r="B22" s="173"/>
      <c r="C22" s="817" t="s">
        <v>81</v>
      </c>
      <c r="D22" s="183"/>
      <c r="E22" s="512"/>
      <c r="F22" s="512"/>
      <c r="G22" s="512"/>
      <c r="H22" s="512"/>
      <c r="I22" s="512"/>
      <c r="J22" s="512"/>
      <c r="K22" s="512"/>
      <c r="L22" s="512"/>
      <c r="M22" s="512"/>
      <c r="N22" s="512"/>
      <c r="O22" s="191"/>
    </row>
    <row r="23" spans="2:15" ht="13.8">
      <c r="B23" s="173"/>
      <c r="C23" s="817" t="s">
        <v>218</v>
      </c>
      <c r="D23" s="183"/>
      <c r="E23" s="512"/>
      <c r="F23" s="512"/>
      <c r="G23" s="512"/>
      <c r="H23" s="512"/>
      <c r="I23" s="512"/>
      <c r="J23" s="512"/>
      <c r="K23" s="512"/>
      <c r="L23" s="512"/>
      <c r="M23" s="512"/>
      <c r="N23" s="512"/>
      <c r="O23" s="191"/>
    </row>
    <row r="24" spans="2:15" ht="13.8" collapsed="1">
      <c r="B24" s="173"/>
      <c r="C24" s="817" t="s">
        <v>82</v>
      </c>
      <c r="D24" s="183"/>
      <c r="E24" s="512"/>
      <c r="F24" s="512"/>
      <c r="G24" s="512"/>
      <c r="H24" s="512"/>
      <c r="I24" s="512"/>
      <c r="J24" s="512"/>
      <c r="K24" s="512"/>
      <c r="L24" s="512"/>
      <c r="M24" s="512"/>
      <c r="N24" s="512"/>
      <c r="O24" s="191"/>
    </row>
    <row r="25" spans="2:15" ht="13.8">
      <c r="B25" s="173"/>
      <c r="C25" s="817" t="s">
        <v>83</v>
      </c>
      <c r="D25" s="183"/>
      <c r="E25" s="512"/>
      <c r="F25" s="512"/>
      <c r="G25" s="512"/>
      <c r="H25" s="512"/>
      <c r="I25" s="512"/>
      <c r="J25" s="512"/>
      <c r="K25" s="512"/>
      <c r="L25" s="512"/>
      <c r="M25" s="512"/>
      <c r="N25" s="512"/>
      <c r="O25" s="191"/>
    </row>
    <row r="26" spans="2:15" ht="13.8" collapsed="1">
      <c r="B26" s="173"/>
      <c r="C26" s="817" t="s">
        <v>941</v>
      </c>
      <c r="D26" s="183"/>
      <c r="E26" s="512"/>
      <c r="F26" s="512"/>
      <c r="G26" s="512"/>
      <c r="H26" s="512"/>
      <c r="I26" s="512"/>
      <c r="J26" s="512"/>
      <c r="K26" s="512"/>
      <c r="L26" s="512"/>
      <c r="M26" s="512"/>
      <c r="N26" s="512"/>
      <c r="O26" s="191"/>
    </row>
    <row r="27" spans="2:15" ht="13.8">
      <c r="B27" s="173"/>
      <c r="C27" s="597" t="s">
        <v>928</v>
      </c>
      <c r="D27" s="183"/>
      <c r="E27" s="512"/>
      <c r="F27" s="512"/>
      <c r="G27" s="512"/>
      <c r="H27" s="512"/>
      <c r="I27" s="512"/>
      <c r="J27" s="512"/>
      <c r="K27" s="512"/>
      <c r="L27" s="512"/>
      <c r="M27" s="512"/>
      <c r="N27" s="512"/>
      <c r="O27" s="191"/>
    </row>
    <row r="28" spans="2:15" ht="13.8">
      <c r="B28" s="173"/>
      <c r="C28" s="817" t="s">
        <v>926</v>
      </c>
      <c r="D28" s="183"/>
      <c r="E28" s="512"/>
      <c r="F28" s="512"/>
      <c r="G28" s="512"/>
      <c r="H28" s="512"/>
      <c r="I28" s="512"/>
      <c r="J28" s="512"/>
      <c r="K28" s="512"/>
      <c r="L28" s="512"/>
      <c r="M28" s="512"/>
      <c r="N28" s="512"/>
      <c r="O28" s="191"/>
    </row>
    <row r="29" spans="2:15" ht="13.8">
      <c r="B29" s="173"/>
      <c r="C29" s="817" t="s">
        <v>927</v>
      </c>
      <c r="D29" s="183"/>
      <c r="E29" s="512"/>
      <c r="F29" s="512"/>
      <c r="G29" s="512"/>
      <c r="H29" s="512"/>
      <c r="I29" s="512"/>
      <c r="J29" s="512"/>
      <c r="K29" s="512"/>
      <c r="L29" s="512"/>
      <c r="M29" s="512"/>
      <c r="N29" s="512"/>
      <c r="O29" s="191"/>
    </row>
    <row r="30" spans="2:15" ht="13.8">
      <c r="B30" s="173"/>
      <c r="C30" s="597" t="s">
        <v>930</v>
      </c>
      <c r="D30" s="183"/>
      <c r="E30" s="512"/>
      <c r="F30" s="512"/>
      <c r="G30" s="512"/>
      <c r="H30" s="512"/>
      <c r="I30" s="512"/>
      <c r="J30" s="512"/>
      <c r="K30" s="512"/>
      <c r="L30" s="512"/>
      <c r="M30" s="512"/>
      <c r="N30" s="512"/>
      <c r="O30" s="191"/>
    </row>
    <row r="31" spans="2:15" ht="13.8">
      <c r="B31" s="173"/>
      <c r="C31" s="817" t="s">
        <v>926</v>
      </c>
      <c r="D31" s="183"/>
      <c r="E31" s="512"/>
      <c r="F31" s="512"/>
      <c r="G31" s="512"/>
      <c r="H31" s="512"/>
      <c r="I31" s="512"/>
      <c r="J31" s="512"/>
      <c r="K31" s="512"/>
      <c r="L31" s="512"/>
      <c r="M31" s="512"/>
      <c r="N31" s="512"/>
      <c r="O31" s="191"/>
    </row>
    <row r="32" spans="2:15" ht="13.8">
      <c r="B32" s="173"/>
      <c r="C32" s="817" t="s">
        <v>927</v>
      </c>
      <c r="D32" s="183"/>
      <c r="E32" s="512"/>
      <c r="F32" s="512"/>
      <c r="G32" s="512"/>
      <c r="H32" s="512"/>
      <c r="I32" s="512"/>
      <c r="J32" s="512"/>
      <c r="K32" s="512"/>
      <c r="L32" s="512"/>
      <c r="M32" s="512"/>
      <c r="N32" s="512"/>
      <c r="O32" s="191"/>
    </row>
    <row r="33" spans="1:15" ht="13.8" collapsed="1">
      <c r="B33" s="173"/>
      <c r="C33" s="597" t="s">
        <v>929</v>
      </c>
      <c r="D33" s="183"/>
      <c r="E33" s="512"/>
      <c r="F33" s="512"/>
      <c r="G33" s="512"/>
      <c r="H33" s="512"/>
      <c r="I33" s="512"/>
      <c r="J33" s="512"/>
      <c r="K33" s="512"/>
      <c r="L33" s="512"/>
      <c r="M33" s="512"/>
      <c r="N33" s="512"/>
      <c r="O33" s="191"/>
    </row>
    <row r="34" spans="1:15" ht="13.8">
      <c r="B34" s="173"/>
      <c r="C34" s="817" t="s">
        <v>926</v>
      </c>
      <c r="D34" s="183"/>
      <c r="E34" s="512"/>
      <c r="F34" s="512"/>
      <c r="G34" s="512"/>
      <c r="H34" s="512"/>
      <c r="I34" s="512"/>
      <c r="J34" s="512"/>
      <c r="K34" s="512"/>
      <c r="L34" s="512"/>
      <c r="M34" s="512"/>
      <c r="N34" s="512"/>
      <c r="O34" s="191"/>
    </row>
    <row r="35" spans="1:15" ht="13.8">
      <c r="B35" s="173"/>
      <c r="C35" s="817" t="s">
        <v>927</v>
      </c>
      <c r="D35" s="183"/>
      <c r="E35" s="512"/>
      <c r="F35" s="512"/>
      <c r="G35" s="512"/>
      <c r="H35" s="512"/>
      <c r="I35" s="512"/>
      <c r="J35" s="512"/>
      <c r="K35" s="512"/>
      <c r="L35" s="512"/>
      <c r="M35" s="512"/>
      <c r="N35" s="512"/>
      <c r="O35" s="191"/>
    </row>
    <row r="36" spans="1:15" ht="13.8">
      <c r="B36" s="173"/>
      <c r="C36" s="597" t="s">
        <v>26</v>
      </c>
      <c r="D36" s="183"/>
      <c r="E36" s="512"/>
      <c r="F36" s="512"/>
      <c r="G36" s="512"/>
      <c r="H36" s="512"/>
      <c r="I36" s="512"/>
      <c r="J36" s="512"/>
      <c r="K36" s="512"/>
      <c r="L36" s="512"/>
      <c r="M36" s="512"/>
      <c r="N36" s="512"/>
      <c r="O36" s="191"/>
    </row>
    <row r="37" spans="1:15" ht="13.8">
      <c r="B37" s="173"/>
      <c r="C37" s="597"/>
      <c r="D37" s="183"/>
      <c r="E37" s="512"/>
      <c r="F37" s="512"/>
      <c r="G37" s="512"/>
      <c r="H37" s="512"/>
      <c r="I37" s="512"/>
      <c r="J37" s="512"/>
      <c r="K37" s="512"/>
      <c r="L37" s="512"/>
      <c r="M37" s="512"/>
      <c r="N37" s="512"/>
      <c r="O37" s="191"/>
    </row>
    <row r="38" spans="1:15" ht="15.75" customHeight="1">
      <c r="B38" s="173"/>
      <c r="C38" s="815" t="s">
        <v>624</v>
      </c>
      <c r="E38" s="513"/>
      <c r="F38" s="513"/>
      <c r="G38" s="513"/>
      <c r="H38" s="513"/>
      <c r="I38" s="513"/>
      <c r="J38" s="513"/>
      <c r="K38" s="513"/>
      <c r="L38" s="513"/>
      <c r="M38" s="513"/>
      <c r="N38" s="513"/>
      <c r="O38" s="191"/>
    </row>
    <row r="39" spans="1:15" ht="15.75" customHeight="1">
      <c r="B39" s="173"/>
      <c r="C39" s="815"/>
      <c r="E39" s="191"/>
      <c r="F39" s="191"/>
      <c r="G39" s="191"/>
      <c r="H39" s="191"/>
      <c r="I39" s="191"/>
      <c r="J39" s="191"/>
      <c r="K39" s="191"/>
      <c r="L39" s="191"/>
      <c r="M39" s="191"/>
      <c r="N39" s="191"/>
      <c r="O39" s="191"/>
    </row>
    <row r="40" spans="1:15" customFormat="1" ht="15" customHeight="1">
      <c r="C40" s="844" t="s">
        <v>547</v>
      </c>
    </row>
    <row r="41" spans="1:15" customFormat="1" ht="15" customHeight="1">
      <c r="C41" s="844" t="s">
        <v>553</v>
      </c>
    </row>
    <row r="42" spans="1:15" customFormat="1" ht="15" customHeight="1">
      <c r="C42" s="844"/>
    </row>
    <row r="43" spans="1:15" ht="13.8">
      <c r="B43" s="173"/>
      <c r="C43" s="814"/>
      <c r="E43" s="184"/>
      <c r="F43" s="184"/>
      <c r="G43" s="184"/>
      <c r="H43" s="184"/>
    </row>
    <row r="44" spans="1:15" ht="13.8">
      <c r="B44" s="173"/>
      <c r="C44" s="814"/>
      <c r="E44" s="184"/>
      <c r="F44" s="184"/>
      <c r="G44" s="184"/>
      <c r="H44" s="184"/>
    </row>
    <row r="45" spans="1:15" ht="13.8">
      <c r="A45" s="92"/>
      <c r="B45" s="173"/>
      <c r="C45" s="819"/>
      <c r="E45" s="960" t="s">
        <v>649</v>
      </c>
      <c r="F45" s="960" t="s">
        <v>651</v>
      </c>
      <c r="G45" s="960" t="s">
        <v>652</v>
      </c>
      <c r="H45" s="960" t="s">
        <v>653</v>
      </c>
    </row>
    <row r="46" spans="1:15" ht="89.25" customHeight="1">
      <c r="B46" s="173"/>
      <c r="C46" s="820" t="s">
        <v>459</v>
      </c>
      <c r="D46" s="531"/>
      <c r="E46" s="961"/>
      <c r="F46" s="961"/>
      <c r="G46" s="961"/>
      <c r="H46" s="961"/>
      <c r="I46"/>
      <c r="J46"/>
      <c r="K46"/>
    </row>
    <row r="47" spans="1:15" ht="14.4">
      <c r="B47" s="173"/>
      <c r="C47" s="814"/>
      <c r="D47" s="183"/>
      <c r="E47" s="512"/>
      <c r="F47" s="512"/>
      <c r="G47" s="512"/>
      <c r="H47" s="512"/>
      <c r="I47"/>
      <c r="J47"/>
      <c r="K47"/>
    </row>
    <row r="48" spans="1:15" ht="14.4">
      <c r="B48" s="173"/>
      <c r="C48" s="816" t="s">
        <v>457</v>
      </c>
      <c r="D48" s="183"/>
      <c r="E48" s="512"/>
      <c r="F48" s="512"/>
      <c r="G48" s="512"/>
      <c r="H48" s="512"/>
      <c r="I48"/>
      <c r="J48"/>
      <c r="K48"/>
    </row>
    <row r="49" spans="1:11" ht="14.4">
      <c r="B49" s="173"/>
      <c r="C49" s="597" t="s">
        <v>812</v>
      </c>
      <c r="D49" s="183"/>
      <c r="E49" s="512"/>
      <c r="F49" s="512"/>
      <c r="G49" s="512"/>
      <c r="H49" s="512"/>
      <c r="I49" s="605"/>
      <c r="J49" s="605"/>
      <c r="K49" s="605"/>
    </row>
    <row r="50" spans="1:11" ht="14.25" customHeight="1">
      <c r="B50" s="173"/>
      <c r="C50" s="597" t="s">
        <v>813</v>
      </c>
      <c r="D50" s="183"/>
      <c r="E50" s="512"/>
      <c r="F50" s="512"/>
      <c r="G50" s="512"/>
      <c r="H50" s="512"/>
      <c r="I50"/>
      <c r="J50"/>
      <c r="K50"/>
    </row>
    <row r="51" spans="1:11" ht="6" customHeight="1">
      <c r="B51" s="173"/>
      <c r="C51" s="814"/>
      <c r="D51" s="183"/>
      <c r="E51" s="512"/>
      <c r="F51" s="512"/>
      <c r="G51" s="512"/>
      <c r="H51" s="512"/>
      <c r="I51"/>
      <c r="J51"/>
      <c r="K51"/>
    </row>
    <row r="52" spans="1:11" ht="14.4">
      <c r="B52" s="173"/>
      <c r="C52" s="816" t="s">
        <v>533</v>
      </c>
      <c r="D52" s="183"/>
      <c r="E52" s="512"/>
      <c r="F52" s="512"/>
      <c r="G52" s="512"/>
      <c r="H52" s="512"/>
      <c r="I52"/>
      <c r="J52"/>
      <c r="K52"/>
    </row>
    <row r="53" spans="1:11" ht="14.4">
      <c r="B53" s="173"/>
      <c r="C53" s="597" t="s">
        <v>803</v>
      </c>
      <c r="E53" s="512"/>
      <c r="F53" s="512"/>
      <c r="G53" s="512"/>
      <c r="H53" s="512"/>
      <c r="I53"/>
      <c r="J53"/>
      <c r="K53"/>
    </row>
    <row r="54" spans="1:11" ht="14.4">
      <c r="B54" s="173"/>
      <c r="C54" s="597" t="s">
        <v>804</v>
      </c>
      <c r="E54" s="512"/>
      <c r="F54" s="512"/>
      <c r="G54" s="512"/>
      <c r="H54" s="512"/>
      <c r="I54"/>
      <c r="J54"/>
      <c r="K54"/>
    </row>
    <row r="55" spans="1:11" ht="14.4">
      <c r="A55" s="196"/>
      <c r="B55" s="173"/>
      <c r="C55" s="817" t="s">
        <v>78</v>
      </c>
      <c r="E55" s="512"/>
      <c r="F55" s="512"/>
      <c r="G55" s="512"/>
      <c r="H55" s="512"/>
      <c r="I55"/>
      <c r="J55"/>
      <c r="K55"/>
    </row>
    <row r="56" spans="1:11" ht="14.4">
      <c r="A56" s="196"/>
      <c r="B56" s="173"/>
      <c r="C56" s="817" t="s">
        <v>409</v>
      </c>
      <c r="E56" s="512"/>
      <c r="F56" s="512"/>
      <c r="G56" s="512"/>
      <c r="H56" s="512"/>
      <c r="I56"/>
      <c r="J56"/>
      <c r="K56"/>
    </row>
    <row r="57" spans="1:11" ht="14.4">
      <c r="A57" s="196"/>
      <c r="B57" s="173"/>
      <c r="C57" s="817" t="s">
        <v>79</v>
      </c>
      <c r="D57" s="183"/>
      <c r="E57" s="512"/>
      <c r="F57" s="512"/>
      <c r="G57" s="512"/>
      <c r="H57" s="512"/>
      <c r="I57"/>
      <c r="J57"/>
      <c r="K57"/>
    </row>
    <row r="58" spans="1:11" ht="14.4">
      <c r="B58" s="173"/>
      <c r="C58" s="817" t="s">
        <v>81</v>
      </c>
      <c r="E58" s="512"/>
      <c r="F58" s="512"/>
      <c r="G58" s="512"/>
      <c r="H58" s="512"/>
      <c r="I58"/>
      <c r="J58"/>
      <c r="K58"/>
    </row>
    <row r="59" spans="1:11" ht="14.4">
      <c r="B59" s="173"/>
      <c r="C59" s="817" t="s">
        <v>218</v>
      </c>
      <c r="E59" s="512"/>
      <c r="F59" s="512"/>
      <c r="G59" s="512"/>
      <c r="H59" s="512"/>
      <c r="I59"/>
      <c r="J59"/>
      <c r="K59"/>
    </row>
    <row r="60" spans="1:11" ht="14.4" collapsed="1">
      <c r="A60" s="196"/>
      <c r="B60" s="173"/>
      <c r="C60" s="817" t="s">
        <v>82</v>
      </c>
      <c r="E60" s="512"/>
      <c r="F60" s="512"/>
      <c r="G60" s="512"/>
      <c r="H60" s="512"/>
      <c r="I60"/>
      <c r="J60"/>
      <c r="K60"/>
    </row>
    <row r="61" spans="1:11" ht="14.4">
      <c r="A61" s="196"/>
      <c r="B61" s="173"/>
      <c r="C61" s="817" t="s">
        <v>83</v>
      </c>
      <c r="E61" s="512"/>
      <c r="F61" s="512"/>
      <c r="G61" s="512"/>
      <c r="H61" s="512"/>
      <c r="I61"/>
      <c r="J61"/>
      <c r="K61"/>
    </row>
    <row r="62" spans="1:11" ht="14.4" collapsed="1">
      <c r="B62" s="173"/>
      <c r="C62" s="817" t="s">
        <v>941</v>
      </c>
      <c r="E62" s="512"/>
      <c r="F62" s="512"/>
      <c r="G62" s="512"/>
      <c r="H62" s="512"/>
      <c r="I62"/>
      <c r="J62"/>
      <c r="K62"/>
    </row>
    <row r="63" spans="1:11" ht="14.4">
      <c r="B63" s="173"/>
      <c r="C63" s="597" t="s">
        <v>928</v>
      </c>
      <c r="E63" s="512"/>
      <c r="F63" s="512"/>
      <c r="G63" s="512"/>
      <c r="H63" s="512"/>
      <c r="I63" s="605"/>
      <c r="J63" s="605"/>
      <c r="K63" s="605"/>
    </row>
    <row r="64" spans="1:11" ht="14.4">
      <c r="B64" s="173"/>
      <c r="C64" s="817" t="s">
        <v>926</v>
      </c>
      <c r="E64" s="512"/>
      <c r="F64" s="512"/>
      <c r="G64" s="512"/>
      <c r="H64" s="512"/>
      <c r="I64" s="605"/>
      <c r="J64" s="605"/>
      <c r="K64" s="605"/>
    </row>
    <row r="65" spans="1:13" ht="14.4">
      <c r="B65" s="173"/>
      <c r="C65" s="817" t="s">
        <v>927</v>
      </c>
      <c r="E65" s="512"/>
      <c r="F65" s="512"/>
      <c r="G65" s="512"/>
      <c r="H65" s="512"/>
      <c r="I65" s="605"/>
      <c r="J65" s="605"/>
      <c r="K65" s="605"/>
    </row>
    <row r="66" spans="1:13" ht="14.4">
      <c r="B66" s="173"/>
      <c r="C66" s="597" t="s">
        <v>930</v>
      </c>
      <c r="E66" s="512"/>
      <c r="F66" s="512"/>
      <c r="G66" s="512"/>
      <c r="H66" s="512"/>
      <c r="I66" s="605"/>
      <c r="J66" s="605"/>
      <c r="K66" s="605"/>
    </row>
    <row r="67" spans="1:13" ht="14.4">
      <c r="B67" s="173"/>
      <c r="C67" s="817" t="s">
        <v>926</v>
      </c>
      <c r="E67" s="512"/>
      <c r="F67" s="512"/>
      <c r="G67" s="512"/>
      <c r="H67" s="512"/>
      <c r="I67" s="605"/>
      <c r="J67" s="605"/>
      <c r="K67" s="605"/>
    </row>
    <row r="68" spans="1:13" ht="14.4">
      <c r="B68" s="173"/>
      <c r="C68" s="817" t="s">
        <v>927</v>
      </c>
      <c r="E68" s="512"/>
      <c r="F68" s="512"/>
      <c r="G68" s="512"/>
      <c r="H68" s="512"/>
      <c r="I68" s="605"/>
      <c r="J68" s="605"/>
      <c r="K68" s="605"/>
    </row>
    <row r="69" spans="1:13" ht="14.4">
      <c r="B69" s="173"/>
      <c r="C69" s="597" t="s">
        <v>929</v>
      </c>
      <c r="D69" s="183"/>
      <c r="E69" s="512"/>
      <c r="F69" s="512"/>
      <c r="G69" s="512"/>
      <c r="H69" s="512"/>
      <c r="I69"/>
      <c r="J69"/>
      <c r="K69"/>
    </row>
    <row r="70" spans="1:13" s="199" customFormat="1" ht="14.4">
      <c r="A70" s="174"/>
      <c r="B70" s="173"/>
      <c r="C70" s="817" t="s">
        <v>926</v>
      </c>
      <c r="D70" s="198"/>
      <c r="E70" s="512"/>
      <c r="F70" s="512"/>
      <c r="G70" s="512"/>
      <c r="H70" s="512"/>
      <c r="I70"/>
      <c r="J70"/>
      <c r="K70"/>
    </row>
    <row r="71" spans="1:13" ht="14.4" collapsed="1">
      <c r="B71" s="173"/>
      <c r="C71" s="817" t="s">
        <v>927</v>
      </c>
      <c r="E71" s="512"/>
      <c r="F71" s="512"/>
      <c r="G71" s="512"/>
      <c r="H71" s="512"/>
      <c r="I71"/>
      <c r="J71"/>
      <c r="K71"/>
    </row>
    <row r="72" spans="1:13" ht="14.4">
      <c r="A72" s="196"/>
      <c r="B72" s="173"/>
      <c r="C72" s="597" t="s">
        <v>26</v>
      </c>
      <c r="E72" s="512"/>
      <c r="F72" s="512"/>
      <c r="G72" s="512"/>
      <c r="H72" s="512"/>
      <c r="I72"/>
      <c r="J72"/>
      <c r="K72"/>
    </row>
    <row r="73" spans="1:13" ht="14.4">
      <c r="B73" s="173"/>
      <c r="C73" s="814"/>
      <c r="E73" s="512"/>
      <c r="F73" s="512"/>
      <c r="G73" s="512"/>
      <c r="H73" s="512"/>
      <c r="I73"/>
      <c r="J73"/>
      <c r="K73"/>
    </row>
    <row r="74" spans="1:13" ht="15" customHeight="1">
      <c r="A74" s="92"/>
      <c r="B74" s="173"/>
      <c r="C74" s="815" t="s">
        <v>624</v>
      </c>
      <c r="E74" s="513"/>
      <c r="F74" s="513"/>
      <c r="G74" s="513"/>
      <c r="H74" s="513"/>
      <c r="I74"/>
      <c r="J74"/>
      <c r="K74"/>
    </row>
    <row r="75" spans="1:13" ht="14.4">
      <c r="B75" s="173"/>
      <c r="C75" s="814"/>
      <c r="G75" s="92"/>
      <c r="H75"/>
      <c r="I75"/>
      <c r="J75"/>
      <c r="K75"/>
    </row>
    <row r="76" spans="1:13" ht="14.4">
      <c r="B76" s="173"/>
      <c r="C76" s="814"/>
      <c r="G76" s="92"/>
      <c r="H76"/>
      <c r="I76"/>
      <c r="J76"/>
      <c r="K76"/>
    </row>
    <row r="77" spans="1:13" ht="14.4">
      <c r="C77" s="816" t="s">
        <v>94</v>
      </c>
      <c r="K77" s="94"/>
      <c r="L77"/>
      <c r="M77"/>
    </row>
    <row r="78" spans="1:13" ht="14.4">
      <c r="C78" s="845" t="s">
        <v>468</v>
      </c>
      <c r="E78" s="208"/>
      <c r="F78" s="208"/>
      <c r="I78"/>
      <c r="J78"/>
      <c r="K78"/>
      <c r="L78"/>
      <c r="M78"/>
    </row>
    <row r="79" spans="1:13" ht="21" customHeight="1">
      <c r="C79" s="814"/>
      <c r="E79" s="960" t="s">
        <v>654</v>
      </c>
      <c r="F79" s="960" t="s">
        <v>655</v>
      </c>
      <c r="G79" s="960" t="s">
        <v>656</v>
      </c>
      <c r="H79" s="960" t="s">
        <v>657</v>
      </c>
      <c r="I79" s="960" t="s">
        <v>658</v>
      </c>
      <c r="J79" s="960" t="s">
        <v>722</v>
      </c>
      <c r="K79" s="960" t="s">
        <v>659</v>
      </c>
      <c r="L79" s="960" t="s">
        <v>723</v>
      </c>
      <c r="M79"/>
    </row>
    <row r="80" spans="1:13" s="182" customFormat="1" ht="58.5" customHeight="1">
      <c r="A80" s="181"/>
      <c r="C80" s="820" t="s">
        <v>458</v>
      </c>
      <c r="D80" s="531"/>
      <c r="E80" s="961"/>
      <c r="F80" s="961"/>
      <c r="G80" s="961"/>
      <c r="H80" s="961"/>
      <c r="I80" s="961"/>
      <c r="J80" s="961"/>
      <c r="K80" s="961"/>
      <c r="L80" s="961"/>
      <c r="M80"/>
    </row>
    <row r="81" spans="1:18" ht="13.8">
      <c r="C81" s="814"/>
      <c r="D81" s="183"/>
      <c r="E81" s="512"/>
      <c r="F81" s="512"/>
      <c r="G81" s="512"/>
      <c r="H81" s="512"/>
      <c r="I81" s="512"/>
      <c r="J81" s="512"/>
      <c r="K81" s="512"/>
      <c r="L81" s="512"/>
    </row>
    <row r="82" spans="1:18" ht="13.8">
      <c r="C82" s="816" t="s">
        <v>469</v>
      </c>
      <c r="D82" s="183"/>
      <c r="E82" s="512"/>
      <c r="F82" s="512"/>
      <c r="G82" s="512"/>
      <c r="H82" s="512"/>
      <c r="I82" s="512"/>
      <c r="J82" s="512"/>
      <c r="K82" s="512"/>
      <c r="L82" s="512"/>
    </row>
    <row r="83" spans="1:18" ht="13.8" collapsed="1">
      <c r="C83" s="817" t="s">
        <v>943</v>
      </c>
      <c r="D83" s="183"/>
      <c r="E83" s="512"/>
      <c r="F83" s="512"/>
      <c r="G83" s="512"/>
      <c r="H83" s="512"/>
      <c r="I83" s="512"/>
      <c r="J83" s="512"/>
      <c r="K83" s="512"/>
      <c r="L83" s="512"/>
      <c r="M83" s="213"/>
      <c r="Q83" s="184"/>
      <c r="R83" s="184"/>
    </row>
    <row r="84" spans="1:18" ht="14.4">
      <c r="C84" s="817" t="s">
        <v>935</v>
      </c>
      <c r="D84" s="183"/>
      <c r="E84" s="512"/>
      <c r="F84" s="512"/>
      <c r="G84" s="512"/>
      <c r="H84" s="512"/>
      <c r="I84" s="512"/>
      <c r="J84" s="512"/>
      <c r="K84" s="512"/>
      <c r="L84" s="512"/>
      <c r="M84"/>
      <c r="N84"/>
      <c r="Q84" s="184"/>
      <c r="R84" s="184"/>
    </row>
    <row r="85" spans="1:18" ht="14.4">
      <c r="C85" s="817" t="s">
        <v>936</v>
      </c>
      <c r="D85" s="183"/>
      <c r="E85" s="512"/>
      <c r="F85" s="512"/>
      <c r="G85" s="512"/>
      <c r="H85" s="512"/>
      <c r="I85" s="512"/>
      <c r="J85" s="512"/>
      <c r="K85" s="512"/>
      <c r="L85" s="512"/>
      <c r="M85"/>
      <c r="N85"/>
      <c r="Q85" s="184"/>
      <c r="R85" s="184"/>
    </row>
    <row r="86" spans="1:18" ht="14.4">
      <c r="C86" s="817" t="s">
        <v>937</v>
      </c>
      <c r="D86" s="183"/>
      <c r="E86" s="512"/>
      <c r="F86" s="512"/>
      <c r="G86" s="512"/>
      <c r="H86" s="512"/>
      <c r="I86" s="512"/>
      <c r="J86" s="512"/>
      <c r="K86" s="512"/>
      <c r="L86" s="512"/>
      <c r="M86" s="605"/>
      <c r="N86" s="605"/>
      <c r="Q86" s="184"/>
      <c r="R86" s="184"/>
    </row>
    <row r="87" spans="1:18" ht="15" customHeight="1">
      <c r="C87" s="214" t="s">
        <v>102</v>
      </c>
      <c r="E87" s="513"/>
      <c r="F87" s="513"/>
      <c r="G87" s="513"/>
      <c r="H87" s="513"/>
      <c r="I87" s="513"/>
      <c r="J87" s="513"/>
      <c r="K87" s="513"/>
      <c r="L87" s="513"/>
      <c r="M87"/>
      <c r="N87"/>
      <c r="Q87" s="184"/>
      <c r="R87" s="184"/>
    </row>
    <row r="88" spans="1:18" ht="14.4">
      <c r="E88" s="512"/>
      <c r="F88" s="512"/>
      <c r="G88" s="512"/>
      <c r="H88" s="512"/>
      <c r="I88" s="512"/>
      <c r="J88" s="512"/>
      <c r="K88" s="512"/>
      <c r="L88" s="512"/>
      <c r="M88"/>
      <c r="N88"/>
      <c r="Q88" s="184"/>
      <c r="R88" s="184"/>
    </row>
    <row r="89" spans="1:18" ht="14.4" collapsed="1">
      <c r="A89" s="92"/>
      <c r="C89" s="186" t="s">
        <v>470</v>
      </c>
      <c r="D89" s="183"/>
      <c r="E89" s="512"/>
      <c r="F89" s="512"/>
      <c r="G89" s="512"/>
      <c r="H89" s="512"/>
      <c r="I89" s="512"/>
      <c r="J89" s="512"/>
      <c r="K89" s="512"/>
      <c r="L89" s="512"/>
      <c r="M89"/>
      <c r="N89"/>
      <c r="Q89" s="184"/>
      <c r="R89" s="184"/>
    </row>
    <row r="90" spans="1:18" ht="14.4">
      <c r="A90" s="92"/>
      <c r="C90" s="92" t="s">
        <v>103</v>
      </c>
      <c r="E90" s="512"/>
      <c r="F90" s="512"/>
      <c r="G90" s="512"/>
      <c r="H90" s="512"/>
      <c r="I90" s="512"/>
      <c r="J90" s="512"/>
      <c r="K90" s="512"/>
      <c r="L90" s="512"/>
      <c r="M90"/>
      <c r="N90"/>
      <c r="Q90" s="184"/>
      <c r="R90" s="184"/>
    </row>
    <row r="91" spans="1:18" ht="14.4">
      <c r="A91" s="92"/>
      <c r="C91" s="92" t="s">
        <v>26</v>
      </c>
      <c r="E91" s="512"/>
      <c r="F91" s="512"/>
      <c r="G91" s="512"/>
      <c r="H91" s="512"/>
      <c r="I91" s="512"/>
      <c r="J91" s="512"/>
      <c r="K91" s="512"/>
      <c r="L91" s="512"/>
      <c r="M91" s="605"/>
      <c r="N91" s="605"/>
      <c r="Q91" s="184"/>
      <c r="R91" s="184"/>
    </row>
    <row r="92" spans="1:18" ht="15" customHeight="1">
      <c r="A92" s="92"/>
      <c r="C92" s="214" t="s">
        <v>102</v>
      </c>
      <c r="E92" s="513"/>
      <c r="F92" s="513"/>
      <c r="G92" s="513"/>
      <c r="H92" s="513"/>
      <c r="I92" s="513"/>
      <c r="J92" s="513"/>
      <c r="K92" s="513"/>
      <c r="L92" s="513"/>
      <c r="M92"/>
      <c r="N92"/>
      <c r="Q92" s="184"/>
      <c r="R92" s="184"/>
    </row>
    <row r="93" spans="1:18" ht="14.4">
      <c r="A93" s="92"/>
      <c r="B93" s="173"/>
      <c r="D93" s="92"/>
      <c r="E93" s="92"/>
      <c r="F93" s="92"/>
      <c r="G93" s="92"/>
      <c r="H93"/>
      <c r="I93"/>
      <c r="J93"/>
      <c r="K93"/>
      <c r="L93"/>
      <c r="M93"/>
      <c r="N93"/>
    </row>
    <row r="94" spans="1:18" ht="13.8">
      <c r="A94" s="92"/>
      <c r="B94" s="173"/>
      <c r="D94" s="92"/>
      <c r="E94" s="92"/>
      <c r="F94" s="92"/>
      <c r="G94" s="92"/>
      <c r="H94" s="92"/>
    </row>
    <row r="95" spans="1:18" ht="15.6">
      <c r="A95" s="92"/>
      <c r="B95" s="173"/>
      <c r="C95" s="448" t="s">
        <v>625</v>
      </c>
      <c r="D95" s="447"/>
      <c r="E95" s="447"/>
      <c r="F95" s="447"/>
      <c r="G95" s="447"/>
      <c r="H95" s="92"/>
    </row>
    <row r="96" spans="1:18" ht="14.4">
      <c r="A96" s="92"/>
      <c r="B96" s="173"/>
      <c r="D96" s="92"/>
      <c r="E96"/>
      <c r="F96"/>
      <c r="G96"/>
      <c r="H96" s="92"/>
    </row>
    <row r="97" spans="1:14" ht="12.75" customHeight="1">
      <c r="B97" s="173"/>
      <c r="E97"/>
      <c r="F97"/>
      <c r="G97"/>
      <c r="H97" s="180"/>
    </row>
    <row r="98" spans="1:14" s="182" customFormat="1" ht="37.5" customHeight="1">
      <c r="A98" s="181"/>
      <c r="B98" s="173"/>
      <c r="D98" s="527"/>
      <c r="E98" s="962" t="s">
        <v>543</v>
      </c>
      <c r="F98" s="963"/>
      <c r="G98" s="962" t="s">
        <v>544</v>
      </c>
      <c r="H98" s="963"/>
      <c r="I98" s="962" t="s">
        <v>548</v>
      </c>
      <c r="J98" s="963"/>
      <c r="K98" s="959" t="s">
        <v>549</v>
      </c>
      <c r="L98" s="959"/>
      <c r="M98" s="959" t="s">
        <v>550</v>
      </c>
      <c r="N98" s="959"/>
    </row>
    <row r="99" spans="1:14" ht="37.5" customHeight="1">
      <c r="B99" s="173"/>
      <c r="C99" s="527" t="s">
        <v>465</v>
      </c>
      <c r="D99" s="183"/>
      <c r="E99" s="529" t="s">
        <v>545</v>
      </c>
      <c r="F99" s="530" t="s">
        <v>546</v>
      </c>
      <c r="G99" s="529" t="s">
        <v>545</v>
      </c>
      <c r="H99" s="530" t="s">
        <v>546</v>
      </c>
      <c r="I99" s="529" t="s">
        <v>545</v>
      </c>
      <c r="J99" s="530" t="s">
        <v>546</v>
      </c>
      <c r="K99" s="505" t="s">
        <v>545</v>
      </c>
      <c r="L99" s="506" t="s">
        <v>546</v>
      </c>
      <c r="M99" s="508" t="s">
        <v>551</v>
      </c>
      <c r="N99" s="506" t="s">
        <v>552</v>
      </c>
    </row>
    <row r="100" spans="1:14" ht="13.8">
      <c r="B100" s="173"/>
      <c r="C100" s="186" t="s">
        <v>464</v>
      </c>
      <c r="D100" s="183"/>
      <c r="E100" s="512"/>
      <c r="F100" s="512"/>
      <c r="G100" s="512"/>
      <c r="H100" s="512"/>
      <c r="I100" s="512"/>
      <c r="J100" s="512"/>
      <c r="K100" s="512"/>
      <c r="L100" s="512"/>
      <c r="M100" s="512"/>
      <c r="N100" s="512"/>
    </row>
    <row r="101" spans="1:14" ht="13.8">
      <c r="B101" s="173"/>
      <c r="C101" s="597" t="s">
        <v>812</v>
      </c>
      <c r="D101" s="183"/>
      <c r="E101" s="512"/>
      <c r="F101" s="512"/>
      <c r="G101" s="512"/>
      <c r="H101" s="512"/>
      <c r="I101" s="512"/>
      <c r="J101" s="512"/>
      <c r="K101" s="512"/>
      <c r="L101" s="512"/>
      <c r="M101" s="512"/>
      <c r="N101" s="512"/>
    </row>
    <row r="102" spans="1:14" ht="13.8">
      <c r="B102" s="173"/>
      <c r="C102" s="597" t="s">
        <v>813</v>
      </c>
      <c r="D102" s="183"/>
      <c r="E102" s="512"/>
      <c r="F102" s="512"/>
      <c r="G102" s="512"/>
      <c r="H102" s="512"/>
      <c r="I102" s="512"/>
      <c r="J102" s="512"/>
      <c r="K102" s="512"/>
      <c r="L102" s="512"/>
      <c r="M102" s="512"/>
      <c r="N102" s="512"/>
    </row>
    <row r="103" spans="1:14" ht="6.75" customHeight="1">
      <c r="B103" s="173"/>
      <c r="C103" s="814"/>
      <c r="D103" s="183"/>
      <c r="E103" s="512"/>
      <c r="F103" s="512"/>
      <c r="G103" s="512"/>
      <c r="H103" s="512"/>
      <c r="I103" s="512"/>
      <c r="J103" s="512"/>
      <c r="K103" s="512"/>
      <c r="L103" s="512"/>
      <c r="M103" s="512"/>
      <c r="N103" s="512"/>
    </row>
    <row r="104" spans="1:14" ht="13.8">
      <c r="B104" s="173"/>
      <c r="C104" s="816" t="s">
        <v>534</v>
      </c>
      <c r="D104" s="183"/>
      <c r="E104" s="512"/>
      <c r="F104" s="512"/>
      <c r="G104" s="512"/>
      <c r="H104" s="512"/>
      <c r="I104" s="512"/>
      <c r="J104" s="512"/>
      <c r="K104" s="512"/>
      <c r="L104" s="512"/>
      <c r="M104" s="512"/>
      <c r="N104" s="512"/>
    </row>
    <row r="105" spans="1:14" ht="13.8">
      <c r="B105" s="173"/>
      <c r="C105" s="597" t="s">
        <v>802</v>
      </c>
      <c r="D105" s="183"/>
      <c r="E105" s="512"/>
      <c r="F105" s="512"/>
      <c r="G105" s="512"/>
      <c r="H105" s="512"/>
      <c r="I105" s="512"/>
      <c r="J105" s="512"/>
      <c r="K105" s="512"/>
      <c r="L105" s="512"/>
      <c r="M105" s="512"/>
      <c r="N105" s="512"/>
    </row>
    <row r="106" spans="1:14" ht="13.8">
      <c r="B106" s="173"/>
      <c r="C106" s="597" t="s">
        <v>803</v>
      </c>
      <c r="D106" s="183"/>
      <c r="E106" s="512"/>
      <c r="F106" s="512"/>
      <c r="G106" s="512"/>
      <c r="H106" s="512"/>
      <c r="I106" s="512"/>
      <c r="J106" s="512"/>
      <c r="K106" s="512"/>
      <c r="L106" s="512"/>
      <c r="M106" s="512"/>
      <c r="N106" s="512"/>
    </row>
    <row r="107" spans="1:14" ht="13.8">
      <c r="B107" s="173"/>
      <c r="C107" s="597" t="s">
        <v>804</v>
      </c>
      <c r="D107" s="183"/>
      <c r="E107" s="512"/>
      <c r="F107" s="512"/>
      <c r="G107" s="512"/>
      <c r="H107" s="512"/>
      <c r="I107" s="512"/>
      <c r="J107" s="512"/>
      <c r="K107" s="512"/>
      <c r="L107" s="512"/>
      <c r="M107" s="512"/>
      <c r="N107" s="512"/>
    </row>
    <row r="108" spans="1:14" ht="13.8">
      <c r="B108" s="173"/>
      <c r="C108" s="817" t="s">
        <v>78</v>
      </c>
      <c r="D108" s="183"/>
      <c r="E108" s="512"/>
      <c r="F108" s="512"/>
      <c r="G108" s="512"/>
      <c r="H108" s="512"/>
      <c r="I108" s="512"/>
      <c r="J108" s="512"/>
      <c r="K108" s="512"/>
      <c r="L108" s="512"/>
      <c r="M108" s="512"/>
      <c r="N108" s="512"/>
    </row>
    <row r="109" spans="1:14" ht="13.8">
      <c r="B109" s="173"/>
      <c r="C109" s="817" t="s">
        <v>409</v>
      </c>
      <c r="D109" s="183"/>
      <c r="E109" s="512"/>
      <c r="F109" s="512"/>
      <c r="G109" s="512"/>
      <c r="H109" s="512"/>
      <c r="I109" s="512"/>
      <c r="J109" s="512"/>
      <c r="K109" s="512"/>
      <c r="L109" s="512"/>
      <c r="M109" s="512"/>
      <c r="N109" s="512"/>
    </row>
    <row r="110" spans="1:14" ht="13.8">
      <c r="B110" s="173"/>
      <c r="C110" s="817" t="s">
        <v>79</v>
      </c>
      <c r="D110" s="183"/>
      <c r="E110" s="512"/>
      <c r="F110" s="512"/>
      <c r="G110" s="512"/>
      <c r="H110" s="512"/>
      <c r="I110" s="512"/>
      <c r="J110" s="512"/>
      <c r="K110" s="512"/>
      <c r="L110" s="512"/>
      <c r="M110" s="512"/>
      <c r="N110" s="512"/>
    </row>
    <row r="111" spans="1:14" ht="13.8">
      <c r="B111" s="173"/>
      <c r="C111" s="817" t="s">
        <v>81</v>
      </c>
      <c r="D111" s="183"/>
      <c r="E111" s="512"/>
      <c r="F111" s="512"/>
      <c r="G111" s="512"/>
      <c r="H111" s="512"/>
      <c r="I111" s="512"/>
      <c r="J111" s="512"/>
      <c r="K111" s="512"/>
      <c r="L111" s="512"/>
      <c r="M111" s="512"/>
      <c r="N111" s="512"/>
    </row>
    <row r="112" spans="1:14" ht="13.8">
      <c r="B112" s="173"/>
      <c r="C112" s="817" t="s">
        <v>218</v>
      </c>
      <c r="D112" s="183"/>
      <c r="E112" s="512"/>
      <c r="F112" s="512"/>
      <c r="G112" s="512"/>
      <c r="H112" s="512"/>
      <c r="I112" s="512"/>
      <c r="J112" s="512"/>
      <c r="K112" s="512"/>
      <c r="L112" s="512"/>
      <c r="M112" s="512"/>
      <c r="N112" s="512"/>
    </row>
    <row r="113" spans="2:14" ht="13.8" collapsed="1">
      <c r="B113" s="173"/>
      <c r="C113" s="817" t="s">
        <v>82</v>
      </c>
      <c r="D113" s="183"/>
      <c r="E113" s="512"/>
      <c r="F113" s="512"/>
      <c r="G113" s="512"/>
      <c r="H113" s="512"/>
      <c r="I113" s="512"/>
      <c r="J113" s="512"/>
      <c r="K113" s="512"/>
      <c r="L113" s="512"/>
      <c r="M113" s="512"/>
      <c r="N113" s="512"/>
    </row>
    <row r="114" spans="2:14" ht="13.8">
      <c r="B114" s="173"/>
      <c r="C114" s="817" t="s">
        <v>83</v>
      </c>
      <c r="D114" s="183"/>
      <c r="E114" s="512"/>
      <c r="F114" s="512"/>
      <c r="G114" s="512"/>
      <c r="H114" s="512"/>
      <c r="I114" s="512"/>
      <c r="J114" s="512"/>
      <c r="K114" s="512"/>
      <c r="L114" s="512"/>
      <c r="M114" s="512"/>
      <c r="N114" s="512"/>
    </row>
    <row r="115" spans="2:14" ht="13.8" collapsed="1">
      <c r="B115" s="173"/>
      <c r="C115" s="817" t="s">
        <v>941</v>
      </c>
      <c r="D115" s="183"/>
      <c r="E115" s="512"/>
      <c r="F115" s="512"/>
      <c r="G115" s="512"/>
      <c r="H115" s="512"/>
      <c r="I115" s="512"/>
      <c r="J115" s="512"/>
      <c r="K115" s="512"/>
      <c r="L115" s="512"/>
      <c r="M115" s="512"/>
      <c r="N115" s="512"/>
    </row>
    <row r="116" spans="2:14" ht="13.8">
      <c r="B116" s="173"/>
      <c r="C116" s="597" t="s">
        <v>928</v>
      </c>
      <c r="D116" s="183"/>
      <c r="E116" s="512"/>
      <c r="F116" s="512"/>
      <c r="G116" s="512"/>
      <c r="H116" s="512"/>
      <c r="I116" s="512"/>
      <c r="J116" s="512"/>
      <c r="K116" s="512"/>
      <c r="L116" s="512"/>
      <c r="M116" s="512"/>
      <c r="N116" s="512"/>
    </row>
    <row r="117" spans="2:14" ht="13.8">
      <c r="B117" s="173"/>
      <c r="C117" s="817" t="s">
        <v>926</v>
      </c>
      <c r="D117" s="183"/>
      <c r="E117" s="512"/>
      <c r="F117" s="512"/>
      <c r="G117" s="512"/>
      <c r="H117" s="512"/>
      <c r="I117" s="512"/>
      <c r="J117" s="512"/>
      <c r="K117" s="512"/>
      <c r="L117" s="512"/>
      <c r="M117" s="512"/>
      <c r="N117" s="512"/>
    </row>
    <row r="118" spans="2:14" ht="13.8">
      <c r="B118" s="173"/>
      <c r="C118" s="817" t="s">
        <v>927</v>
      </c>
      <c r="D118" s="183"/>
      <c r="E118" s="512"/>
      <c r="F118" s="512"/>
      <c r="G118" s="512"/>
      <c r="H118" s="512"/>
      <c r="I118" s="512"/>
      <c r="J118" s="512"/>
      <c r="K118" s="512"/>
      <c r="L118" s="512"/>
      <c r="M118" s="512"/>
      <c r="N118" s="512"/>
    </row>
    <row r="119" spans="2:14" ht="13.8">
      <c r="B119" s="173"/>
      <c r="C119" s="597" t="s">
        <v>930</v>
      </c>
      <c r="D119" s="183"/>
      <c r="E119" s="512"/>
      <c r="F119" s="512"/>
      <c r="G119" s="512"/>
      <c r="H119" s="512"/>
      <c r="I119" s="512"/>
      <c r="J119" s="512"/>
      <c r="K119" s="512"/>
      <c r="L119" s="512"/>
      <c r="M119" s="512"/>
      <c r="N119" s="512"/>
    </row>
    <row r="120" spans="2:14" ht="13.8">
      <c r="B120" s="173"/>
      <c r="C120" s="817" t="s">
        <v>926</v>
      </c>
      <c r="D120" s="183"/>
      <c r="E120" s="512"/>
      <c r="F120" s="512"/>
      <c r="G120" s="512"/>
      <c r="H120" s="512"/>
      <c r="I120" s="512"/>
      <c r="J120" s="512"/>
      <c r="K120" s="512"/>
      <c r="L120" s="512"/>
      <c r="M120" s="512"/>
      <c r="N120" s="512"/>
    </row>
    <row r="121" spans="2:14" ht="13.8">
      <c r="B121" s="173"/>
      <c r="C121" s="817" t="s">
        <v>927</v>
      </c>
      <c r="D121" s="183"/>
      <c r="E121" s="512"/>
      <c r="F121" s="512"/>
      <c r="G121" s="512"/>
      <c r="H121" s="512"/>
      <c r="I121" s="512"/>
      <c r="J121" s="512"/>
      <c r="K121" s="512"/>
      <c r="L121" s="512"/>
      <c r="M121" s="512"/>
      <c r="N121" s="512"/>
    </row>
    <row r="122" spans="2:14" ht="13.8">
      <c r="B122" s="173"/>
      <c r="C122" s="597" t="s">
        <v>929</v>
      </c>
      <c r="D122" s="183"/>
      <c r="E122" s="512"/>
      <c r="F122" s="512"/>
      <c r="G122" s="512"/>
      <c r="H122" s="512"/>
      <c r="I122" s="512"/>
      <c r="J122" s="512"/>
      <c r="K122" s="512"/>
      <c r="L122" s="512"/>
      <c r="M122" s="512"/>
      <c r="N122" s="512"/>
    </row>
    <row r="123" spans="2:14" ht="13.8">
      <c r="B123" s="173"/>
      <c r="C123" s="817" t="s">
        <v>926</v>
      </c>
      <c r="D123" s="183"/>
      <c r="E123" s="512"/>
      <c r="F123" s="512"/>
      <c r="G123" s="512"/>
      <c r="H123" s="512"/>
      <c r="I123" s="512"/>
      <c r="J123" s="512"/>
      <c r="K123" s="512"/>
      <c r="L123" s="512"/>
      <c r="M123" s="512"/>
      <c r="N123" s="512"/>
    </row>
    <row r="124" spans="2:14" ht="13.8" collapsed="1">
      <c r="B124" s="173"/>
      <c r="C124" s="817" t="s">
        <v>927</v>
      </c>
      <c r="D124" s="183"/>
      <c r="E124" s="512"/>
      <c r="F124" s="512"/>
      <c r="G124" s="512"/>
      <c r="H124" s="512"/>
      <c r="I124" s="512"/>
      <c r="J124" s="512"/>
      <c r="K124" s="512"/>
      <c r="L124" s="512"/>
      <c r="M124" s="512"/>
      <c r="N124" s="512"/>
    </row>
    <row r="125" spans="2:14" ht="13.8">
      <c r="B125" s="173"/>
      <c r="C125" s="597" t="s">
        <v>26</v>
      </c>
      <c r="D125" s="183"/>
      <c r="E125" s="512"/>
      <c r="F125" s="512"/>
      <c r="G125" s="512"/>
      <c r="H125" s="512"/>
      <c r="I125" s="512"/>
      <c r="J125" s="512"/>
      <c r="K125" s="512"/>
      <c r="L125" s="512"/>
      <c r="M125" s="512"/>
      <c r="N125" s="512"/>
    </row>
    <row r="126" spans="2:14" ht="13.8">
      <c r="B126" s="173"/>
      <c r="C126" s="597"/>
      <c r="D126" s="183"/>
      <c r="E126" s="512"/>
      <c r="F126" s="512"/>
      <c r="G126" s="512"/>
      <c r="H126" s="512"/>
      <c r="I126" s="512"/>
      <c r="J126" s="512"/>
      <c r="K126" s="512"/>
      <c r="L126" s="512"/>
      <c r="M126" s="512"/>
      <c r="N126" s="512"/>
    </row>
    <row r="127" spans="2:14" ht="15" customHeight="1">
      <c r="B127" s="173"/>
      <c r="C127" s="815" t="s">
        <v>102</v>
      </c>
      <c r="E127" s="513"/>
      <c r="F127" s="513"/>
      <c r="G127" s="513"/>
      <c r="H127" s="513"/>
      <c r="I127" s="513"/>
      <c r="J127" s="513"/>
      <c r="K127" s="513"/>
      <c r="L127" s="513"/>
      <c r="M127" s="513"/>
      <c r="N127" s="513"/>
    </row>
    <row r="128" spans="2:14" ht="15" customHeight="1">
      <c r="B128" s="173"/>
      <c r="C128" s="815"/>
      <c r="E128" s="191"/>
      <c r="F128" s="191"/>
      <c r="G128" s="191"/>
      <c r="H128" s="191"/>
      <c r="I128" s="191"/>
      <c r="J128" s="191"/>
      <c r="K128" s="191"/>
      <c r="L128" s="191"/>
      <c r="M128" s="191"/>
      <c r="N128" s="191"/>
    </row>
    <row r="129" spans="1:14" customFormat="1" ht="15" customHeight="1">
      <c r="C129" s="844" t="s">
        <v>547</v>
      </c>
    </row>
    <row r="130" spans="1:14" customFormat="1" ht="15" customHeight="1">
      <c r="C130" s="844" t="s">
        <v>728</v>
      </c>
    </row>
    <row r="131" spans="1:14" ht="15" customHeight="1">
      <c r="B131" s="173"/>
      <c r="C131" s="815"/>
      <c r="E131" s="191"/>
      <c r="F131" s="191"/>
      <c r="G131" s="191"/>
      <c r="H131" s="191"/>
      <c r="I131" s="191"/>
      <c r="J131" s="191"/>
      <c r="K131" s="191"/>
      <c r="L131" s="191"/>
      <c r="M131" s="191"/>
      <c r="N131" s="191"/>
    </row>
    <row r="132" spans="1:14" ht="12.75" customHeight="1">
      <c r="A132" s="92"/>
      <c r="B132" s="173"/>
      <c r="C132" s="819"/>
      <c r="E132" s="960" t="s">
        <v>649</v>
      </c>
      <c r="F132" s="960" t="s">
        <v>651</v>
      </c>
      <c r="G132" s="960" t="s">
        <v>652</v>
      </c>
      <c r="H132" s="960" t="s">
        <v>653</v>
      </c>
    </row>
    <row r="133" spans="1:14" ht="12.75" customHeight="1">
      <c r="B133" s="173"/>
      <c r="C133" s="820" t="s">
        <v>463</v>
      </c>
      <c r="D133" s="531"/>
      <c r="E133" s="961"/>
      <c r="F133" s="961"/>
      <c r="G133" s="961"/>
      <c r="H133" s="961"/>
    </row>
    <row r="134" spans="1:14" ht="13.8">
      <c r="B134" s="173"/>
      <c r="C134" s="814"/>
      <c r="D134" s="183"/>
      <c r="E134" s="512"/>
      <c r="F134" s="512"/>
      <c r="G134" s="512"/>
      <c r="H134" s="512"/>
    </row>
    <row r="135" spans="1:14" ht="13.8">
      <c r="B135" s="173"/>
      <c r="C135" s="816" t="s">
        <v>464</v>
      </c>
      <c r="D135" s="183"/>
      <c r="E135" s="512"/>
      <c r="F135" s="512"/>
      <c r="G135" s="512"/>
      <c r="H135" s="512"/>
    </row>
    <row r="136" spans="1:14" ht="14.25" customHeight="1">
      <c r="B136" s="173"/>
      <c r="C136" s="597" t="s">
        <v>812</v>
      </c>
      <c r="D136" s="183"/>
      <c r="E136" s="512"/>
      <c r="F136" s="512"/>
      <c r="G136" s="512"/>
      <c r="H136" s="512"/>
    </row>
    <row r="137" spans="1:14" ht="13.8">
      <c r="B137" s="173"/>
      <c r="C137" s="597" t="s">
        <v>813</v>
      </c>
      <c r="D137" s="183"/>
      <c r="E137" s="512"/>
      <c r="F137" s="512"/>
      <c r="G137" s="512"/>
      <c r="H137" s="512"/>
    </row>
    <row r="138" spans="1:14" ht="13.8">
      <c r="B138" s="173"/>
      <c r="C138" s="816" t="s">
        <v>534</v>
      </c>
      <c r="D138" s="183"/>
      <c r="E138" s="512"/>
      <c r="F138" s="512"/>
      <c r="G138" s="512"/>
      <c r="H138" s="512"/>
    </row>
    <row r="139" spans="1:14" ht="13.8">
      <c r="B139" s="173"/>
      <c r="C139" s="597" t="s">
        <v>803</v>
      </c>
      <c r="E139" s="512"/>
      <c r="F139" s="512"/>
      <c r="G139" s="512"/>
      <c r="H139" s="512"/>
    </row>
    <row r="140" spans="1:14" ht="13.8">
      <c r="B140" s="173"/>
      <c r="C140" s="597" t="s">
        <v>804</v>
      </c>
      <c r="E140" s="512"/>
      <c r="F140" s="512"/>
      <c r="G140" s="512"/>
      <c r="H140" s="512"/>
    </row>
    <row r="141" spans="1:14" ht="13.8">
      <c r="A141" s="196"/>
      <c r="B141" s="173"/>
      <c r="C141" s="817" t="s">
        <v>78</v>
      </c>
      <c r="E141" s="512"/>
      <c r="F141" s="512"/>
      <c r="G141" s="512"/>
      <c r="H141" s="512"/>
    </row>
    <row r="142" spans="1:14" ht="13.8">
      <c r="A142" s="196"/>
      <c r="B142" s="173"/>
      <c r="C142" s="817" t="s">
        <v>409</v>
      </c>
      <c r="E142" s="512"/>
      <c r="F142" s="512"/>
      <c r="G142" s="512"/>
      <c r="H142" s="512"/>
    </row>
    <row r="143" spans="1:14" ht="13.8">
      <c r="A143" s="196"/>
      <c r="B143" s="173"/>
      <c r="C143" s="817" t="s">
        <v>79</v>
      </c>
      <c r="D143" s="183"/>
      <c r="E143" s="512"/>
      <c r="F143" s="512"/>
      <c r="G143" s="512"/>
      <c r="H143" s="512"/>
    </row>
    <row r="144" spans="1:14" ht="13.8">
      <c r="B144" s="173"/>
      <c r="C144" s="817" t="s">
        <v>81</v>
      </c>
      <c r="E144" s="512"/>
      <c r="F144" s="512"/>
      <c r="G144" s="512"/>
      <c r="H144" s="512"/>
    </row>
    <row r="145" spans="1:8" ht="13.8">
      <c r="B145" s="173"/>
      <c r="C145" s="817" t="s">
        <v>218</v>
      </c>
      <c r="E145" s="512"/>
      <c r="F145" s="512"/>
      <c r="G145" s="512"/>
      <c r="H145" s="512"/>
    </row>
    <row r="146" spans="1:8" ht="13.8" collapsed="1">
      <c r="A146" s="196"/>
      <c r="B146" s="173"/>
      <c r="C146" s="817" t="s">
        <v>82</v>
      </c>
      <c r="E146" s="512"/>
      <c r="F146" s="512"/>
      <c r="G146" s="512"/>
      <c r="H146" s="512"/>
    </row>
    <row r="147" spans="1:8" ht="13.8">
      <c r="A147" s="196"/>
      <c r="B147" s="173"/>
      <c r="C147" s="817" t="s">
        <v>83</v>
      </c>
      <c r="E147" s="512"/>
      <c r="F147" s="512"/>
      <c r="G147" s="512"/>
      <c r="H147" s="512"/>
    </row>
    <row r="148" spans="1:8" ht="13.8" collapsed="1">
      <c r="B148" s="173"/>
      <c r="C148" s="817" t="s">
        <v>941</v>
      </c>
      <c r="E148" s="512"/>
      <c r="F148" s="512"/>
      <c r="G148" s="512"/>
      <c r="H148" s="512"/>
    </row>
    <row r="149" spans="1:8" ht="13.8">
      <c r="B149" s="173"/>
      <c r="C149" s="597" t="s">
        <v>928</v>
      </c>
      <c r="E149" s="512"/>
      <c r="F149" s="512"/>
      <c r="G149" s="512"/>
      <c r="H149" s="512"/>
    </row>
    <row r="150" spans="1:8" ht="13.8">
      <c r="B150" s="173"/>
      <c r="C150" s="817" t="s">
        <v>926</v>
      </c>
      <c r="E150" s="512"/>
      <c r="F150" s="512"/>
      <c r="G150" s="512"/>
      <c r="H150" s="512"/>
    </row>
    <row r="151" spans="1:8" ht="13.8">
      <c r="B151" s="173"/>
      <c r="C151" s="817" t="s">
        <v>927</v>
      </c>
      <c r="E151" s="512"/>
      <c r="F151" s="512"/>
      <c r="G151" s="512"/>
      <c r="H151" s="512"/>
    </row>
    <row r="152" spans="1:8" ht="13.8">
      <c r="B152" s="173"/>
      <c r="C152" s="597" t="s">
        <v>930</v>
      </c>
      <c r="E152" s="512"/>
      <c r="F152" s="512"/>
      <c r="G152" s="512"/>
      <c r="H152" s="512"/>
    </row>
    <row r="153" spans="1:8" ht="13.8">
      <c r="B153" s="173"/>
      <c r="C153" s="817" t="s">
        <v>926</v>
      </c>
      <c r="E153" s="512"/>
      <c r="F153" s="512"/>
      <c r="G153" s="512"/>
      <c r="H153" s="512"/>
    </row>
    <row r="154" spans="1:8" ht="13.8">
      <c r="B154" s="173"/>
      <c r="C154" s="817" t="s">
        <v>927</v>
      </c>
      <c r="E154" s="512"/>
      <c r="F154" s="512"/>
      <c r="G154" s="512"/>
      <c r="H154" s="512"/>
    </row>
    <row r="155" spans="1:8" ht="13.8">
      <c r="B155" s="173"/>
      <c r="C155" s="597" t="s">
        <v>929</v>
      </c>
      <c r="D155" s="183"/>
      <c r="E155" s="512"/>
      <c r="F155" s="512"/>
      <c r="G155" s="512"/>
      <c r="H155" s="512"/>
    </row>
    <row r="156" spans="1:8" s="199" customFormat="1" ht="13.8">
      <c r="A156" s="174"/>
      <c r="B156" s="173"/>
      <c r="C156" s="817" t="s">
        <v>926</v>
      </c>
      <c r="D156" s="183"/>
      <c r="E156" s="512"/>
      <c r="F156" s="512"/>
      <c r="G156" s="512"/>
      <c r="H156" s="512"/>
    </row>
    <row r="157" spans="1:8" ht="13.8" collapsed="1">
      <c r="B157" s="173"/>
      <c r="C157" s="817" t="s">
        <v>927</v>
      </c>
      <c r="E157" s="512"/>
      <c r="F157" s="512"/>
      <c r="G157" s="512"/>
      <c r="H157" s="512"/>
    </row>
    <row r="158" spans="1:8" ht="13.8">
      <c r="A158" s="196"/>
      <c r="B158" s="173"/>
      <c r="C158" s="597" t="s">
        <v>26</v>
      </c>
      <c r="E158" s="512"/>
      <c r="F158" s="512"/>
      <c r="G158" s="512"/>
      <c r="H158" s="512"/>
    </row>
    <row r="159" spans="1:8" ht="13.8">
      <c r="B159" s="173"/>
      <c r="C159" s="814"/>
      <c r="E159" s="512"/>
      <c r="F159" s="512"/>
      <c r="G159" s="512"/>
      <c r="H159" s="512"/>
    </row>
    <row r="160" spans="1:8" ht="15" customHeight="1">
      <c r="A160" s="92"/>
      <c r="B160" s="173"/>
      <c r="C160" s="815" t="s">
        <v>624</v>
      </c>
      <c r="E160" s="513"/>
      <c r="F160" s="513"/>
      <c r="G160" s="513"/>
      <c r="H160" s="513"/>
    </row>
    <row r="161" spans="1:18" ht="15" customHeight="1">
      <c r="A161" s="92"/>
      <c r="B161" s="173"/>
      <c r="C161" s="815"/>
      <c r="E161" s="191"/>
      <c r="F161" s="191"/>
      <c r="G161" s="191"/>
      <c r="H161" s="92"/>
    </row>
    <row r="162" spans="1:18" ht="13.8">
      <c r="A162" s="92"/>
      <c r="B162" s="173"/>
      <c r="C162" s="814"/>
      <c r="D162" s="92"/>
      <c r="E162" s="92"/>
      <c r="F162" s="92"/>
      <c r="G162" s="92"/>
      <c r="H162" s="92"/>
    </row>
    <row r="163" spans="1:18" ht="14.4">
      <c r="C163" s="816" t="s">
        <v>94</v>
      </c>
      <c r="K163" s="94"/>
      <c r="L163"/>
      <c r="M163"/>
    </row>
    <row r="164" spans="1:18" ht="14.4">
      <c r="C164" s="845" t="s">
        <v>473</v>
      </c>
      <c r="E164" s="208"/>
      <c r="F164" s="208"/>
      <c r="I164"/>
      <c r="J164"/>
      <c r="K164"/>
      <c r="L164"/>
      <c r="M164"/>
    </row>
    <row r="165" spans="1:18" ht="21" customHeight="1">
      <c r="C165" s="814"/>
      <c r="E165" s="960" t="s">
        <v>654</v>
      </c>
      <c r="F165" s="960" t="s">
        <v>655</v>
      </c>
      <c r="G165" s="960" t="s">
        <v>656</v>
      </c>
      <c r="H165" s="960" t="s">
        <v>657</v>
      </c>
      <c r="I165" s="960" t="s">
        <v>658</v>
      </c>
      <c r="J165" s="960" t="s">
        <v>722</v>
      </c>
      <c r="K165" s="960" t="s">
        <v>659</v>
      </c>
      <c r="L165" s="960" t="s">
        <v>723</v>
      </c>
      <c r="M165"/>
    </row>
    <row r="166" spans="1:18" s="182" customFormat="1" ht="58.5" customHeight="1">
      <c r="A166" s="181"/>
      <c r="C166" s="820" t="s">
        <v>465</v>
      </c>
      <c r="D166" s="531"/>
      <c r="E166" s="961"/>
      <c r="F166" s="961"/>
      <c r="G166" s="961"/>
      <c r="H166" s="961"/>
      <c r="I166" s="961"/>
      <c r="J166" s="961"/>
      <c r="K166" s="961"/>
      <c r="L166" s="961"/>
      <c r="M166"/>
    </row>
    <row r="167" spans="1:18" ht="13.8">
      <c r="C167" s="814"/>
      <c r="D167" s="183"/>
      <c r="E167" s="512"/>
      <c r="F167" s="512"/>
      <c r="G167" s="512"/>
      <c r="H167" s="512"/>
      <c r="I167" s="512"/>
      <c r="J167" s="512"/>
      <c r="K167" s="512"/>
      <c r="L167" s="512"/>
    </row>
    <row r="168" spans="1:18" ht="13.8">
      <c r="C168" s="816" t="s">
        <v>474</v>
      </c>
      <c r="D168" s="183"/>
      <c r="E168" s="512"/>
      <c r="F168" s="512"/>
      <c r="G168" s="512"/>
      <c r="H168" s="512"/>
      <c r="I168" s="512"/>
      <c r="J168" s="512"/>
      <c r="K168" s="512"/>
      <c r="L168" s="512"/>
    </row>
    <row r="169" spans="1:18" ht="13.8" collapsed="1">
      <c r="C169" s="817" t="s">
        <v>943</v>
      </c>
      <c r="D169" s="183"/>
      <c r="E169" s="512"/>
      <c r="F169" s="512"/>
      <c r="G169" s="512"/>
      <c r="H169" s="512"/>
      <c r="I169" s="512"/>
      <c r="J169" s="512"/>
      <c r="K169" s="512"/>
      <c r="L169" s="512"/>
      <c r="M169" s="213"/>
      <c r="Q169" s="184"/>
      <c r="R169" s="184"/>
    </row>
    <row r="170" spans="1:18" ht="14.4">
      <c r="C170" s="817" t="s">
        <v>935</v>
      </c>
      <c r="D170" s="183"/>
      <c r="E170" s="512"/>
      <c r="F170" s="512"/>
      <c r="G170" s="512"/>
      <c r="H170" s="512"/>
      <c r="I170" s="512"/>
      <c r="J170" s="512"/>
      <c r="K170" s="512"/>
      <c r="L170" s="512"/>
      <c r="M170"/>
      <c r="N170"/>
      <c r="Q170" s="184"/>
      <c r="R170" s="184"/>
    </row>
    <row r="171" spans="1:18" ht="14.4">
      <c r="C171" s="817" t="s">
        <v>936</v>
      </c>
      <c r="D171" s="183"/>
      <c r="E171" s="512"/>
      <c r="F171" s="512"/>
      <c r="G171" s="512"/>
      <c r="H171" s="512"/>
      <c r="I171" s="512"/>
      <c r="J171" s="512"/>
      <c r="K171" s="512"/>
      <c r="L171" s="512"/>
      <c r="M171"/>
      <c r="N171"/>
      <c r="Q171" s="184"/>
      <c r="R171" s="184"/>
    </row>
    <row r="172" spans="1:18" ht="14.4">
      <c r="C172" s="817" t="s">
        <v>937</v>
      </c>
      <c r="D172" s="183"/>
      <c r="E172" s="512"/>
      <c r="F172" s="512"/>
      <c r="G172" s="512"/>
      <c r="H172" s="512"/>
      <c r="I172" s="512"/>
      <c r="J172" s="512"/>
      <c r="K172" s="512"/>
      <c r="L172" s="512"/>
      <c r="M172" s="605"/>
      <c r="N172" s="605"/>
      <c r="Q172" s="184"/>
      <c r="R172" s="184"/>
    </row>
    <row r="173" spans="1:18" ht="15" customHeight="1">
      <c r="C173" s="846" t="s">
        <v>102</v>
      </c>
      <c r="E173" s="513"/>
      <c r="F173" s="513"/>
      <c r="G173" s="513"/>
      <c r="H173" s="513"/>
      <c r="I173" s="513"/>
      <c r="J173" s="513"/>
      <c r="K173" s="513"/>
      <c r="L173" s="513"/>
      <c r="M173"/>
      <c r="N173"/>
      <c r="Q173" s="184"/>
      <c r="R173" s="184"/>
    </row>
    <row r="174" spans="1:18" ht="14.4">
      <c r="C174" s="814"/>
      <c r="E174" s="512"/>
      <c r="F174" s="512"/>
      <c r="G174" s="512"/>
      <c r="H174" s="512"/>
      <c r="I174" s="512"/>
      <c r="J174" s="512"/>
      <c r="K174" s="512"/>
      <c r="L174" s="512"/>
      <c r="M174"/>
      <c r="N174"/>
      <c r="Q174" s="184"/>
      <c r="R174" s="184"/>
    </row>
    <row r="175" spans="1:18" ht="14.4" collapsed="1">
      <c r="A175" s="92"/>
      <c r="C175" s="816" t="s">
        <v>475</v>
      </c>
      <c r="D175" s="183"/>
      <c r="E175" s="512"/>
      <c r="F175" s="512"/>
      <c r="G175" s="512"/>
      <c r="H175" s="512"/>
      <c r="I175" s="512"/>
      <c r="J175" s="512"/>
      <c r="K175" s="512"/>
      <c r="L175" s="512"/>
      <c r="M175"/>
      <c r="N175"/>
      <c r="Q175" s="184"/>
      <c r="R175" s="184"/>
    </row>
    <row r="176" spans="1:18" ht="14.4">
      <c r="A176" s="92"/>
      <c r="C176" s="92" t="s">
        <v>103</v>
      </c>
      <c r="E176" s="512"/>
      <c r="F176" s="512"/>
      <c r="G176" s="512"/>
      <c r="H176" s="512"/>
      <c r="I176" s="512"/>
      <c r="J176" s="512"/>
      <c r="K176" s="512"/>
      <c r="L176" s="512"/>
      <c r="M176"/>
      <c r="N176"/>
      <c r="Q176" s="184"/>
      <c r="R176" s="184"/>
    </row>
    <row r="177" spans="1:18" ht="14.4">
      <c r="A177" s="92"/>
      <c r="C177" s="92" t="s">
        <v>26</v>
      </c>
      <c r="E177" s="512"/>
      <c r="F177" s="512"/>
      <c r="G177" s="512"/>
      <c r="H177" s="512"/>
      <c r="I177" s="512"/>
      <c r="J177" s="512"/>
      <c r="K177" s="512"/>
      <c r="L177" s="512"/>
      <c r="M177" s="605"/>
      <c r="N177" s="605"/>
      <c r="Q177" s="184"/>
      <c r="R177" s="184"/>
    </row>
    <row r="178" spans="1:18" ht="15" customHeight="1">
      <c r="A178" s="92"/>
      <c r="C178" s="214" t="s">
        <v>102</v>
      </c>
      <c r="E178" s="513"/>
      <c r="F178" s="513"/>
      <c r="G178" s="513"/>
      <c r="H178" s="513"/>
      <c r="I178" s="513"/>
      <c r="J178" s="513"/>
      <c r="K178" s="513"/>
      <c r="L178" s="513"/>
      <c r="M178"/>
      <c r="N178"/>
      <c r="Q178" s="184"/>
      <c r="R178" s="184"/>
    </row>
    <row r="179" spans="1:18" ht="13.8">
      <c r="A179" s="92"/>
      <c r="B179" s="173"/>
      <c r="D179" s="92"/>
      <c r="E179" s="92"/>
      <c r="F179" s="92"/>
      <c r="G179" s="92"/>
      <c r="H179" s="92"/>
    </row>
    <row r="180" spans="1:18" ht="13.8">
      <c r="A180" s="92"/>
      <c r="B180" s="173"/>
      <c r="D180" s="92"/>
      <c r="E180" s="92"/>
      <c r="F180" s="92"/>
      <c r="G180" s="92"/>
      <c r="H180" s="92"/>
    </row>
    <row r="181" spans="1:18" ht="15.6">
      <c r="A181" s="92"/>
      <c r="B181" s="173"/>
      <c r="C181" s="448" t="s">
        <v>626</v>
      </c>
      <c r="D181" s="447"/>
      <c r="E181" s="447"/>
      <c r="F181" s="447"/>
      <c r="G181" s="447"/>
      <c r="H181" s="92"/>
    </row>
    <row r="182" spans="1:18" ht="14.4">
      <c r="A182" s="92"/>
      <c r="B182" s="173"/>
      <c r="D182" s="92"/>
      <c r="E182"/>
      <c r="F182"/>
      <c r="G182"/>
      <c r="H182" s="92"/>
    </row>
    <row r="183" spans="1:18" ht="48.75" customHeight="1">
      <c r="B183" s="173"/>
      <c r="E183" s="962" t="s">
        <v>543</v>
      </c>
      <c r="F183" s="963"/>
      <c r="G183" s="962" t="s">
        <v>544</v>
      </c>
      <c r="H183" s="963"/>
      <c r="I183" s="962" t="s">
        <v>548</v>
      </c>
      <c r="J183" s="963"/>
      <c r="K183" s="959" t="s">
        <v>549</v>
      </c>
      <c r="L183" s="959"/>
      <c r="M183" s="959" t="s">
        <v>550</v>
      </c>
      <c r="N183" s="959"/>
    </row>
    <row r="184" spans="1:18" s="182" customFormat="1" ht="34.5" customHeight="1">
      <c r="A184" s="181"/>
      <c r="B184" s="173"/>
      <c r="C184" s="527" t="s">
        <v>460</v>
      </c>
      <c r="D184" s="531"/>
      <c r="E184" s="529" t="s">
        <v>545</v>
      </c>
      <c r="F184" s="530" t="s">
        <v>546</v>
      </c>
      <c r="G184" s="529" t="s">
        <v>545</v>
      </c>
      <c r="H184" s="530" t="s">
        <v>546</v>
      </c>
      <c r="I184" s="529" t="s">
        <v>545</v>
      </c>
      <c r="J184" s="530" t="s">
        <v>546</v>
      </c>
      <c r="K184" s="505" t="s">
        <v>545</v>
      </c>
      <c r="L184" s="506" t="s">
        <v>546</v>
      </c>
      <c r="M184" s="508" t="s">
        <v>551</v>
      </c>
      <c r="N184" s="506" t="s">
        <v>552</v>
      </c>
    </row>
    <row r="185" spans="1:18" ht="13.8">
      <c r="B185" s="173"/>
      <c r="C185" s="186" t="s">
        <v>461</v>
      </c>
      <c r="D185" s="183"/>
      <c r="E185" s="512"/>
      <c r="F185" s="512"/>
      <c r="G185" s="512"/>
      <c r="H185" s="512"/>
      <c r="I185" s="512"/>
      <c r="J185" s="512"/>
      <c r="K185" s="512"/>
      <c r="L185" s="512"/>
      <c r="M185" s="512"/>
      <c r="N185" s="512"/>
    </row>
    <row r="186" spans="1:18" ht="13.8">
      <c r="B186" s="173"/>
      <c r="C186" s="597" t="s">
        <v>812</v>
      </c>
      <c r="D186" s="183"/>
      <c r="E186" s="512"/>
      <c r="F186" s="512"/>
      <c r="G186" s="512"/>
      <c r="H186" s="512"/>
      <c r="I186" s="512"/>
      <c r="J186" s="512"/>
      <c r="K186" s="512"/>
      <c r="L186" s="512"/>
      <c r="M186" s="512"/>
      <c r="N186" s="512"/>
    </row>
    <row r="187" spans="1:18" ht="13.8">
      <c r="B187" s="173"/>
      <c r="C187" s="597" t="s">
        <v>813</v>
      </c>
      <c r="D187" s="183"/>
      <c r="E187" s="512"/>
      <c r="F187" s="512"/>
      <c r="G187" s="512"/>
      <c r="H187" s="512"/>
      <c r="I187" s="512"/>
      <c r="J187" s="512"/>
      <c r="K187" s="512"/>
      <c r="L187" s="512"/>
      <c r="M187" s="512"/>
      <c r="N187" s="512"/>
    </row>
    <row r="188" spans="1:18" ht="13.8">
      <c r="B188" s="173"/>
      <c r="C188" s="816" t="s">
        <v>535</v>
      </c>
      <c r="D188" s="183"/>
      <c r="E188" s="512"/>
      <c r="F188" s="512"/>
      <c r="G188" s="512"/>
      <c r="H188" s="512"/>
      <c r="I188" s="512"/>
      <c r="J188" s="512"/>
      <c r="K188" s="512"/>
      <c r="L188" s="512"/>
      <c r="M188" s="512"/>
      <c r="N188" s="512"/>
    </row>
    <row r="189" spans="1:18" ht="13.8">
      <c r="B189" s="173"/>
      <c r="C189" s="597" t="s">
        <v>802</v>
      </c>
      <c r="D189" s="183"/>
      <c r="E189" s="512"/>
      <c r="F189" s="512"/>
      <c r="G189" s="512"/>
      <c r="H189" s="512"/>
      <c r="I189" s="512"/>
      <c r="J189" s="512"/>
      <c r="K189" s="512"/>
      <c r="L189" s="512"/>
      <c r="M189" s="512"/>
      <c r="N189" s="512"/>
    </row>
    <row r="190" spans="1:18" ht="13.8">
      <c r="B190" s="173"/>
      <c r="C190" s="597" t="s">
        <v>803</v>
      </c>
      <c r="D190" s="183"/>
      <c r="E190" s="512"/>
      <c r="F190" s="512"/>
      <c r="G190" s="512"/>
      <c r="H190" s="512"/>
      <c r="I190" s="512"/>
      <c r="J190" s="512"/>
      <c r="K190" s="512"/>
      <c r="L190" s="512"/>
      <c r="M190" s="512"/>
      <c r="N190" s="512"/>
    </row>
    <row r="191" spans="1:18" ht="13.8">
      <c r="B191" s="173"/>
      <c r="C191" s="597" t="s">
        <v>804</v>
      </c>
      <c r="D191" s="183"/>
      <c r="E191" s="512"/>
      <c r="F191" s="512"/>
      <c r="G191" s="512"/>
      <c r="H191" s="512"/>
      <c r="I191" s="512"/>
      <c r="J191" s="512"/>
      <c r="K191" s="512"/>
      <c r="L191" s="512"/>
      <c r="M191" s="512"/>
      <c r="N191" s="512"/>
    </row>
    <row r="192" spans="1:18" ht="13.8">
      <c r="B192" s="173"/>
      <c r="C192" s="817" t="s">
        <v>78</v>
      </c>
      <c r="D192" s="183"/>
      <c r="E192" s="512"/>
      <c r="F192" s="512"/>
      <c r="G192" s="512"/>
      <c r="H192" s="512"/>
      <c r="I192" s="512"/>
      <c r="J192" s="512"/>
      <c r="K192" s="512"/>
      <c r="L192" s="512"/>
      <c r="M192" s="512"/>
      <c r="N192" s="512"/>
    </row>
    <row r="193" spans="2:14" ht="13.8">
      <c r="B193" s="173"/>
      <c r="C193" s="817" t="s">
        <v>409</v>
      </c>
      <c r="D193" s="183"/>
      <c r="E193" s="512"/>
      <c r="F193" s="512"/>
      <c r="G193" s="512"/>
      <c r="H193" s="512"/>
      <c r="I193" s="512"/>
      <c r="J193" s="512"/>
      <c r="K193" s="512"/>
      <c r="L193" s="512"/>
      <c r="M193" s="512"/>
      <c r="N193" s="512"/>
    </row>
    <row r="194" spans="2:14" ht="13.8">
      <c r="B194" s="173"/>
      <c r="C194" s="817" t="s">
        <v>79</v>
      </c>
      <c r="D194" s="183"/>
      <c r="E194" s="512"/>
      <c r="F194" s="512"/>
      <c r="G194" s="512"/>
      <c r="H194" s="512"/>
      <c r="I194" s="512"/>
      <c r="J194" s="512"/>
      <c r="K194" s="512"/>
      <c r="L194" s="512"/>
      <c r="M194" s="512"/>
      <c r="N194" s="512"/>
    </row>
    <row r="195" spans="2:14" ht="13.8">
      <c r="B195" s="173"/>
      <c r="C195" s="817" t="s">
        <v>81</v>
      </c>
      <c r="D195" s="183"/>
      <c r="E195" s="512"/>
      <c r="F195" s="512"/>
      <c r="G195" s="512"/>
      <c r="H195" s="512"/>
      <c r="I195" s="512"/>
      <c r="J195" s="512"/>
      <c r="K195" s="512"/>
      <c r="L195" s="512"/>
      <c r="M195" s="512"/>
      <c r="N195" s="512"/>
    </row>
    <row r="196" spans="2:14" ht="13.8">
      <c r="B196" s="173"/>
      <c r="C196" s="817" t="s">
        <v>218</v>
      </c>
      <c r="D196" s="183"/>
      <c r="E196" s="512"/>
      <c r="F196" s="512"/>
      <c r="G196" s="512"/>
      <c r="H196" s="512"/>
      <c r="I196" s="512"/>
      <c r="J196" s="512"/>
      <c r="K196" s="512"/>
      <c r="L196" s="512"/>
      <c r="M196" s="512"/>
      <c r="N196" s="512"/>
    </row>
    <row r="197" spans="2:14" ht="13.8" collapsed="1">
      <c r="B197" s="173"/>
      <c r="C197" s="817" t="s">
        <v>82</v>
      </c>
      <c r="D197" s="183"/>
      <c r="E197" s="512"/>
      <c r="F197" s="512"/>
      <c r="G197" s="512"/>
      <c r="H197" s="512"/>
      <c r="I197" s="512"/>
      <c r="J197" s="512"/>
      <c r="K197" s="512"/>
      <c r="L197" s="512"/>
      <c r="M197" s="512"/>
      <c r="N197" s="512"/>
    </row>
    <row r="198" spans="2:14" ht="13.8">
      <c r="B198" s="173"/>
      <c r="C198" s="817" t="s">
        <v>83</v>
      </c>
      <c r="D198" s="183"/>
      <c r="E198" s="512"/>
      <c r="F198" s="512"/>
      <c r="G198" s="512"/>
      <c r="H198" s="512"/>
      <c r="I198" s="512"/>
      <c r="J198" s="512"/>
      <c r="K198" s="512"/>
      <c r="L198" s="512"/>
      <c r="M198" s="512"/>
      <c r="N198" s="512"/>
    </row>
    <row r="199" spans="2:14" ht="13.8" collapsed="1">
      <c r="B199" s="173"/>
      <c r="C199" s="817" t="s">
        <v>941</v>
      </c>
      <c r="D199" s="183"/>
      <c r="E199" s="512"/>
      <c r="F199" s="512"/>
      <c r="G199" s="512"/>
      <c r="H199" s="512"/>
      <c r="I199" s="512"/>
      <c r="J199" s="512"/>
      <c r="K199" s="512"/>
      <c r="L199" s="512"/>
      <c r="M199" s="512"/>
      <c r="N199" s="512"/>
    </row>
    <row r="200" spans="2:14" ht="13.8">
      <c r="B200" s="173"/>
      <c r="C200" s="597" t="s">
        <v>928</v>
      </c>
      <c r="D200" s="183"/>
      <c r="E200" s="512"/>
      <c r="F200" s="512"/>
      <c r="G200" s="512"/>
      <c r="H200" s="512"/>
      <c r="I200" s="512"/>
      <c r="J200" s="512"/>
      <c r="K200" s="512"/>
      <c r="L200" s="512"/>
      <c r="M200" s="512"/>
      <c r="N200" s="512"/>
    </row>
    <row r="201" spans="2:14" ht="13.8">
      <c r="B201" s="173"/>
      <c r="C201" s="817" t="s">
        <v>926</v>
      </c>
      <c r="D201" s="183"/>
      <c r="E201" s="512"/>
      <c r="F201" s="512"/>
      <c r="G201" s="512"/>
      <c r="H201" s="512"/>
      <c r="I201" s="512"/>
      <c r="J201" s="512"/>
      <c r="K201" s="512"/>
      <c r="L201" s="512"/>
      <c r="M201" s="512"/>
      <c r="N201" s="512"/>
    </row>
    <row r="202" spans="2:14" ht="13.8">
      <c r="B202" s="173"/>
      <c r="C202" s="817" t="s">
        <v>927</v>
      </c>
      <c r="D202" s="183"/>
      <c r="E202" s="512"/>
      <c r="F202" s="512"/>
      <c r="G202" s="512"/>
      <c r="H202" s="512"/>
      <c r="I202" s="512"/>
      <c r="J202" s="512"/>
      <c r="K202" s="512"/>
      <c r="L202" s="512"/>
      <c r="M202" s="512"/>
      <c r="N202" s="512"/>
    </row>
    <row r="203" spans="2:14" ht="13.8">
      <c r="B203" s="173"/>
      <c r="C203" s="597" t="s">
        <v>930</v>
      </c>
      <c r="D203" s="183"/>
      <c r="E203" s="512"/>
      <c r="F203" s="512"/>
      <c r="G203" s="512"/>
      <c r="H203" s="512"/>
      <c r="I203" s="512"/>
      <c r="J203" s="512"/>
      <c r="K203" s="512"/>
      <c r="L203" s="512"/>
      <c r="M203" s="512"/>
      <c r="N203" s="512"/>
    </row>
    <row r="204" spans="2:14" ht="13.8">
      <c r="B204" s="173"/>
      <c r="C204" s="817" t="s">
        <v>926</v>
      </c>
      <c r="D204" s="183"/>
      <c r="E204" s="512"/>
      <c r="F204" s="512"/>
      <c r="G204" s="512"/>
      <c r="H204" s="512"/>
      <c r="I204" s="512"/>
      <c r="J204" s="512"/>
      <c r="K204" s="512"/>
      <c r="L204" s="512"/>
      <c r="M204" s="512"/>
      <c r="N204" s="512"/>
    </row>
    <row r="205" spans="2:14" ht="13.8">
      <c r="B205" s="173"/>
      <c r="C205" s="817" t="s">
        <v>927</v>
      </c>
      <c r="D205" s="183"/>
      <c r="E205" s="512"/>
      <c r="F205" s="512"/>
      <c r="G205" s="512"/>
      <c r="H205" s="512"/>
      <c r="I205" s="512"/>
      <c r="J205" s="512"/>
      <c r="K205" s="512"/>
      <c r="L205" s="512"/>
      <c r="M205" s="512"/>
      <c r="N205" s="512"/>
    </row>
    <row r="206" spans="2:14" ht="13.8">
      <c r="B206" s="173"/>
      <c r="C206" s="597" t="s">
        <v>929</v>
      </c>
      <c r="D206" s="183"/>
      <c r="E206" s="512"/>
      <c r="F206" s="512"/>
      <c r="G206" s="512"/>
      <c r="H206" s="512"/>
      <c r="I206" s="512"/>
      <c r="J206" s="512"/>
      <c r="K206" s="512"/>
      <c r="L206" s="512"/>
      <c r="M206" s="512"/>
      <c r="N206" s="512"/>
    </row>
    <row r="207" spans="2:14" ht="13.8">
      <c r="B207" s="173"/>
      <c r="C207" s="817" t="s">
        <v>926</v>
      </c>
      <c r="D207" s="183"/>
      <c r="E207" s="512"/>
      <c r="F207" s="512"/>
      <c r="G207" s="512"/>
      <c r="H207" s="512"/>
      <c r="I207" s="512"/>
      <c r="J207" s="512"/>
      <c r="K207" s="512"/>
      <c r="L207" s="512"/>
      <c r="M207" s="512"/>
      <c r="N207" s="512"/>
    </row>
    <row r="208" spans="2:14" ht="13.8" collapsed="1">
      <c r="B208" s="173"/>
      <c r="C208" s="817" t="s">
        <v>927</v>
      </c>
      <c r="D208" s="183"/>
      <c r="E208" s="512"/>
      <c r="F208" s="512"/>
      <c r="G208" s="512"/>
      <c r="H208" s="512"/>
      <c r="I208" s="512"/>
      <c r="J208" s="512"/>
      <c r="K208" s="512"/>
      <c r="L208" s="512"/>
      <c r="M208" s="512"/>
      <c r="N208" s="512"/>
    </row>
    <row r="209" spans="1:14" ht="13.8">
      <c r="B209" s="173"/>
      <c r="C209" s="597" t="s">
        <v>26</v>
      </c>
      <c r="D209" s="183"/>
      <c r="E209" s="512"/>
      <c r="F209" s="512"/>
      <c r="G209" s="512"/>
      <c r="H209" s="512"/>
      <c r="I209" s="512"/>
      <c r="J209" s="512"/>
      <c r="K209" s="512"/>
      <c r="L209" s="512"/>
      <c r="M209" s="512"/>
      <c r="N209" s="512"/>
    </row>
    <row r="210" spans="1:14" ht="15" customHeight="1">
      <c r="B210" s="173"/>
      <c r="C210" s="815" t="s">
        <v>624</v>
      </c>
      <c r="E210" s="513"/>
      <c r="F210" s="513"/>
      <c r="G210" s="513"/>
      <c r="H210" s="513"/>
      <c r="I210" s="513"/>
      <c r="J210" s="513"/>
      <c r="K210" s="513"/>
      <c r="L210" s="513"/>
      <c r="M210" s="513"/>
      <c r="N210" s="513"/>
    </row>
    <row r="211" spans="1:14" ht="15" customHeight="1">
      <c r="B211" s="173"/>
      <c r="C211" s="815"/>
      <c r="E211" s="191"/>
      <c r="F211" s="191"/>
      <c r="G211" s="191"/>
      <c r="H211" s="191"/>
      <c r="I211" s="191"/>
      <c r="J211" s="191"/>
      <c r="K211" s="191"/>
      <c r="L211" s="191"/>
      <c r="M211" s="191"/>
      <c r="N211" s="191"/>
    </row>
    <row r="212" spans="1:14" customFormat="1" ht="15" customHeight="1">
      <c r="C212" s="844" t="s">
        <v>547</v>
      </c>
    </row>
    <row r="213" spans="1:14" customFormat="1" ht="15" customHeight="1">
      <c r="C213" s="844" t="s">
        <v>729</v>
      </c>
    </row>
    <row r="214" spans="1:14" ht="14.4">
      <c r="A214" s="92"/>
      <c r="B214" s="173"/>
      <c r="C214" s="819"/>
      <c r="E214"/>
      <c r="F214"/>
      <c r="G214"/>
      <c r="H214" s="92"/>
    </row>
    <row r="215" spans="1:14" ht="12.75" customHeight="1">
      <c r="B215" s="173"/>
      <c r="C215" s="814"/>
      <c r="E215" s="960" t="s">
        <v>649</v>
      </c>
      <c r="F215" s="960" t="s">
        <v>651</v>
      </c>
      <c r="G215" s="960" t="s">
        <v>652</v>
      </c>
      <c r="H215" s="960" t="s">
        <v>653</v>
      </c>
    </row>
    <row r="216" spans="1:14" ht="12.75" customHeight="1">
      <c r="B216" s="173"/>
      <c r="C216" s="820" t="s">
        <v>462</v>
      </c>
      <c r="D216" s="531"/>
      <c r="E216" s="961"/>
      <c r="F216" s="961"/>
      <c r="G216" s="961"/>
      <c r="H216" s="961"/>
    </row>
    <row r="217" spans="1:14" ht="13.8">
      <c r="B217" s="173"/>
      <c r="C217" s="814"/>
      <c r="D217" s="183"/>
      <c r="E217" s="512"/>
      <c r="F217" s="512"/>
      <c r="G217" s="512"/>
      <c r="H217" s="512"/>
    </row>
    <row r="218" spans="1:14" ht="13.8">
      <c r="B218" s="173"/>
      <c r="C218" s="816" t="s">
        <v>461</v>
      </c>
      <c r="D218" s="183"/>
      <c r="E218" s="512"/>
      <c r="F218" s="512"/>
      <c r="G218" s="512"/>
      <c r="H218" s="512"/>
    </row>
    <row r="219" spans="1:14" ht="14.25" customHeight="1">
      <c r="B219" s="173"/>
      <c r="C219" s="597" t="s">
        <v>812</v>
      </c>
      <c r="D219" s="183"/>
      <c r="E219" s="512"/>
      <c r="F219" s="512"/>
      <c r="G219" s="512"/>
      <c r="H219" s="512"/>
    </row>
    <row r="220" spans="1:14" ht="14.25" customHeight="1">
      <c r="B220" s="173"/>
      <c r="C220" s="597" t="s">
        <v>813</v>
      </c>
      <c r="D220" s="183"/>
      <c r="E220" s="512"/>
      <c r="F220" s="512"/>
      <c r="G220" s="512"/>
      <c r="H220" s="512"/>
    </row>
    <row r="221" spans="1:14" ht="13.8">
      <c r="B221" s="173"/>
      <c r="C221" s="814"/>
      <c r="D221" s="183"/>
      <c r="E221" s="512"/>
      <c r="F221" s="512"/>
      <c r="G221" s="512"/>
      <c r="H221" s="512"/>
    </row>
    <row r="222" spans="1:14" ht="13.8">
      <c r="B222" s="173"/>
      <c r="C222" s="816" t="s">
        <v>535</v>
      </c>
      <c r="D222" s="183"/>
      <c r="E222" s="512"/>
      <c r="F222" s="512"/>
      <c r="G222" s="512"/>
      <c r="H222" s="512"/>
    </row>
    <row r="223" spans="1:14" ht="13.8">
      <c r="B223" s="173"/>
      <c r="C223" s="597" t="s">
        <v>803</v>
      </c>
      <c r="E223" s="512"/>
      <c r="F223" s="512"/>
      <c r="G223" s="512"/>
      <c r="H223" s="512"/>
    </row>
    <row r="224" spans="1:14" ht="13.8">
      <c r="B224" s="173"/>
      <c r="C224" s="597" t="s">
        <v>804</v>
      </c>
      <c r="E224" s="512"/>
      <c r="F224" s="512"/>
      <c r="G224" s="512"/>
      <c r="H224" s="512"/>
    </row>
    <row r="225" spans="1:8" ht="13.8">
      <c r="A225" s="196"/>
      <c r="B225" s="173"/>
      <c r="C225" s="817" t="s">
        <v>78</v>
      </c>
      <c r="E225" s="512"/>
      <c r="F225" s="512"/>
      <c r="G225" s="512"/>
      <c r="H225" s="512"/>
    </row>
    <row r="226" spans="1:8" ht="13.8">
      <c r="A226" s="196"/>
      <c r="B226" s="173"/>
      <c r="C226" s="817" t="s">
        <v>409</v>
      </c>
      <c r="E226" s="512"/>
      <c r="F226" s="512"/>
      <c r="G226" s="512"/>
      <c r="H226" s="512"/>
    </row>
    <row r="227" spans="1:8" ht="13.8">
      <c r="A227" s="196"/>
      <c r="B227" s="173"/>
      <c r="C227" s="817" t="s">
        <v>79</v>
      </c>
      <c r="D227" s="183"/>
      <c r="E227" s="512"/>
      <c r="F227" s="512"/>
      <c r="G227" s="512"/>
      <c r="H227" s="512"/>
    </row>
    <row r="228" spans="1:8" ht="13.8">
      <c r="B228" s="173"/>
      <c r="C228" s="817" t="s">
        <v>81</v>
      </c>
      <c r="E228" s="512"/>
      <c r="F228" s="512"/>
      <c r="G228" s="512"/>
      <c r="H228" s="512"/>
    </row>
    <row r="229" spans="1:8" ht="13.8">
      <c r="B229" s="173"/>
      <c r="C229" s="817" t="s">
        <v>218</v>
      </c>
      <c r="E229" s="512"/>
      <c r="F229" s="512"/>
      <c r="G229" s="512"/>
      <c r="H229" s="512"/>
    </row>
    <row r="230" spans="1:8" ht="13.8" collapsed="1">
      <c r="A230" s="196"/>
      <c r="B230" s="173"/>
      <c r="C230" s="817" t="s">
        <v>82</v>
      </c>
      <c r="E230" s="512"/>
      <c r="F230" s="512"/>
      <c r="G230" s="512"/>
      <c r="H230" s="512"/>
    </row>
    <row r="231" spans="1:8" ht="13.8">
      <c r="A231" s="196"/>
      <c r="B231" s="173"/>
      <c r="C231" s="817" t="s">
        <v>83</v>
      </c>
      <c r="E231" s="512"/>
      <c r="F231" s="512"/>
      <c r="G231" s="512"/>
      <c r="H231" s="512"/>
    </row>
    <row r="232" spans="1:8" ht="13.8" collapsed="1">
      <c r="B232" s="173"/>
      <c r="C232" s="817" t="s">
        <v>941</v>
      </c>
      <c r="E232" s="512"/>
      <c r="F232" s="512"/>
      <c r="G232" s="512"/>
      <c r="H232" s="512"/>
    </row>
    <row r="233" spans="1:8" ht="13.8">
      <c r="B233" s="173"/>
      <c r="C233" s="597" t="s">
        <v>928</v>
      </c>
      <c r="E233" s="512"/>
      <c r="F233" s="512"/>
      <c r="G233" s="512"/>
      <c r="H233" s="512"/>
    </row>
    <row r="234" spans="1:8" ht="13.8">
      <c r="B234" s="173"/>
      <c r="C234" s="817" t="s">
        <v>926</v>
      </c>
      <c r="E234" s="512"/>
      <c r="F234" s="512"/>
      <c r="G234" s="512"/>
      <c r="H234" s="512"/>
    </row>
    <row r="235" spans="1:8" ht="13.8">
      <c r="B235" s="173"/>
      <c r="C235" s="817" t="s">
        <v>927</v>
      </c>
      <c r="E235" s="512"/>
      <c r="F235" s="512"/>
      <c r="G235" s="512"/>
      <c r="H235" s="512"/>
    </row>
    <row r="236" spans="1:8" ht="13.8">
      <c r="B236" s="173"/>
      <c r="C236" s="597" t="s">
        <v>930</v>
      </c>
      <c r="E236" s="512"/>
      <c r="F236" s="512"/>
      <c r="G236" s="512"/>
      <c r="H236" s="512"/>
    </row>
    <row r="237" spans="1:8" ht="13.8">
      <c r="B237" s="173"/>
      <c r="C237" s="817" t="s">
        <v>926</v>
      </c>
      <c r="E237" s="512"/>
      <c r="F237" s="512"/>
      <c r="G237" s="512"/>
      <c r="H237" s="512"/>
    </row>
    <row r="238" spans="1:8" ht="13.8">
      <c r="B238" s="173"/>
      <c r="C238" s="817" t="s">
        <v>927</v>
      </c>
      <c r="E238" s="512"/>
      <c r="F238" s="512"/>
      <c r="G238" s="512"/>
      <c r="H238" s="512"/>
    </row>
    <row r="239" spans="1:8" ht="13.8">
      <c r="B239" s="173"/>
      <c r="C239" s="597" t="s">
        <v>929</v>
      </c>
      <c r="D239" s="183"/>
      <c r="E239" s="512"/>
      <c r="F239" s="512"/>
      <c r="G239" s="512"/>
      <c r="H239" s="512"/>
    </row>
    <row r="240" spans="1:8" s="199" customFormat="1" ht="13.8">
      <c r="A240" s="174"/>
      <c r="B240" s="173"/>
      <c r="C240" s="817" t="s">
        <v>926</v>
      </c>
      <c r="D240" s="183"/>
      <c r="E240" s="512"/>
      <c r="F240" s="512"/>
      <c r="G240" s="512"/>
      <c r="H240" s="512"/>
    </row>
    <row r="241" spans="1:18" ht="13.8" collapsed="1">
      <c r="B241" s="173"/>
      <c r="C241" s="817" t="s">
        <v>927</v>
      </c>
      <c r="E241" s="512"/>
      <c r="F241" s="512"/>
      <c r="G241" s="512"/>
      <c r="H241" s="512"/>
    </row>
    <row r="242" spans="1:18" ht="13.8">
      <c r="A242" s="196"/>
      <c r="B242" s="173"/>
      <c r="C242" s="597" t="s">
        <v>26</v>
      </c>
      <c r="E242" s="512"/>
      <c r="F242" s="512"/>
      <c r="G242" s="512"/>
      <c r="H242" s="512"/>
    </row>
    <row r="243" spans="1:18" ht="13.8">
      <c r="B243" s="173"/>
      <c r="C243" s="814"/>
      <c r="E243" s="512"/>
      <c r="F243" s="512"/>
      <c r="G243" s="512"/>
      <c r="H243" s="512"/>
    </row>
    <row r="244" spans="1:18" ht="15" customHeight="1">
      <c r="A244" s="92"/>
      <c r="B244" s="173"/>
      <c r="C244" s="815" t="s">
        <v>624</v>
      </c>
      <c r="E244" s="513"/>
      <c r="F244" s="513"/>
      <c r="G244" s="513"/>
      <c r="H244" s="513"/>
    </row>
    <row r="245" spans="1:18" ht="15" customHeight="1">
      <c r="A245" s="92"/>
      <c r="B245" s="173"/>
      <c r="C245" s="815"/>
      <c r="E245" s="191"/>
      <c r="F245" s="191"/>
      <c r="G245" s="191"/>
      <c r="H245" s="92"/>
    </row>
    <row r="246" spans="1:18" ht="15" customHeight="1">
      <c r="A246" s="92"/>
      <c r="B246" s="173"/>
      <c r="C246" s="815"/>
      <c r="E246" s="191"/>
      <c r="F246" s="191"/>
      <c r="G246" s="191"/>
      <c r="H246" s="92"/>
    </row>
    <row r="247" spans="1:18" ht="14.4">
      <c r="C247" s="816" t="s">
        <v>94</v>
      </c>
      <c r="K247" s="94"/>
      <c r="L247"/>
      <c r="M247"/>
    </row>
    <row r="248" spans="1:18" ht="14.4">
      <c r="C248" s="845" t="s">
        <v>478</v>
      </c>
      <c r="E248" s="208"/>
      <c r="F248" s="208"/>
      <c r="I248"/>
      <c r="J248"/>
      <c r="K248"/>
      <c r="L248"/>
      <c r="M248"/>
    </row>
    <row r="249" spans="1:18" ht="21" customHeight="1">
      <c r="C249" s="814"/>
      <c r="E249" s="960" t="s">
        <v>654</v>
      </c>
      <c r="F249" s="960" t="s">
        <v>655</v>
      </c>
      <c r="G249" s="960" t="s">
        <v>656</v>
      </c>
      <c r="H249" s="960" t="s">
        <v>657</v>
      </c>
      <c r="I249" s="960" t="s">
        <v>658</v>
      </c>
      <c r="J249" s="960" t="s">
        <v>722</v>
      </c>
      <c r="K249" s="960" t="s">
        <v>659</v>
      </c>
      <c r="L249" s="960" t="s">
        <v>723</v>
      </c>
      <c r="M249"/>
    </row>
    <row r="250" spans="1:18" s="182" customFormat="1" ht="58.5" customHeight="1">
      <c r="A250" s="181"/>
      <c r="C250" s="820" t="s">
        <v>460</v>
      </c>
      <c r="D250" s="531"/>
      <c r="E250" s="961"/>
      <c r="F250" s="961"/>
      <c r="G250" s="961"/>
      <c r="H250" s="961"/>
      <c r="I250" s="961"/>
      <c r="J250" s="961"/>
      <c r="K250" s="961"/>
      <c r="L250" s="961"/>
      <c r="M250"/>
    </row>
    <row r="251" spans="1:18" ht="13.8">
      <c r="C251" s="814"/>
      <c r="D251" s="183"/>
      <c r="E251" s="512"/>
      <c r="F251" s="512"/>
      <c r="G251" s="512"/>
      <c r="H251" s="512"/>
      <c r="I251" s="512"/>
      <c r="J251" s="512"/>
      <c r="K251" s="512"/>
      <c r="L251" s="512"/>
    </row>
    <row r="252" spans="1:18" ht="13.8">
      <c r="C252" s="816" t="s">
        <v>479</v>
      </c>
      <c r="D252" s="183"/>
      <c r="E252" s="512"/>
      <c r="F252" s="512"/>
      <c r="G252" s="512"/>
      <c r="H252" s="512"/>
      <c r="I252" s="512"/>
      <c r="J252" s="512"/>
      <c r="K252" s="512"/>
      <c r="L252" s="512"/>
    </row>
    <row r="253" spans="1:18" ht="13.8" collapsed="1">
      <c r="C253" s="817" t="s">
        <v>943</v>
      </c>
      <c r="D253" s="183"/>
      <c r="E253" s="512"/>
      <c r="F253" s="512"/>
      <c r="G253" s="512"/>
      <c r="H253" s="512"/>
      <c r="I253" s="512"/>
      <c r="J253" s="512"/>
      <c r="K253" s="512"/>
      <c r="L253" s="512"/>
      <c r="M253" s="213"/>
      <c r="Q253" s="184"/>
      <c r="R253" s="184"/>
    </row>
    <row r="254" spans="1:18" ht="14.4">
      <c r="C254" s="817" t="s">
        <v>935</v>
      </c>
      <c r="D254" s="183"/>
      <c r="E254" s="512"/>
      <c r="F254" s="512"/>
      <c r="G254" s="512"/>
      <c r="H254" s="512"/>
      <c r="I254" s="512"/>
      <c r="J254" s="512"/>
      <c r="K254" s="512"/>
      <c r="L254" s="512"/>
      <c r="M254"/>
      <c r="N254"/>
      <c r="Q254" s="184"/>
      <c r="R254" s="184"/>
    </row>
    <row r="255" spans="1:18" ht="14.4">
      <c r="C255" s="817" t="s">
        <v>936</v>
      </c>
      <c r="D255" s="183"/>
      <c r="E255" s="512"/>
      <c r="F255" s="512"/>
      <c r="G255" s="512"/>
      <c r="H255" s="512"/>
      <c r="I255" s="512"/>
      <c r="J255" s="512"/>
      <c r="K255" s="512"/>
      <c r="L255" s="512"/>
      <c r="M255"/>
      <c r="N255"/>
      <c r="Q255" s="184"/>
      <c r="R255" s="184"/>
    </row>
    <row r="256" spans="1:18" ht="14.4">
      <c r="C256" s="817" t="s">
        <v>937</v>
      </c>
      <c r="D256" s="183"/>
      <c r="E256" s="512"/>
      <c r="F256" s="512"/>
      <c r="G256" s="512"/>
      <c r="H256" s="512"/>
      <c r="I256" s="512"/>
      <c r="J256" s="512"/>
      <c r="K256" s="512"/>
      <c r="L256" s="512"/>
      <c r="M256" s="605"/>
      <c r="N256" s="605"/>
      <c r="Q256" s="184"/>
      <c r="R256" s="184"/>
    </row>
    <row r="257" spans="1:18" ht="15" customHeight="1">
      <c r="C257" s="846" t="s">
        <v>102</v>
      </c>
      <c r="E257" s="513"/>
      <c r="F257" s="513"/>
      <c r="G257" s="513"/>
      <c r="H257" s="513"/>
      <c r="I257" s="513"/>
      <c r="J257" s="513"/>
      <c r="K257" s="513"/>
      <c r="L257" s="513"/>
      <c r="M257"/>
      <c r="N257"/>
      <c r="Q257" s="184"/>
      <c r="R257" s="184"/>
    </row>
    <row r="258" spans="1:18" ht="14.4">
      <c r="C258" s="814"/>
      <c r="E258" s="512"/>
      <c r="F258" s="512"/>
      <c r="G258" s="512"/>
      <c r="H258" s="512"/>
      <c r="I258" s="512"/>
      <c r="J258" s="512"/>
      <c r="K258" s="512"/>
      <c r="L258" s="512"/>
      <c r="M258"/>
      <c r="N258"/>
      <c r="Q258" s="184"/>
      <c r="R258" s="184"/>
    </row>
    <row r="259" spans="1:18" ht="14.4" collapsed="1">
      <c r="A259" s="92"/>
      <c r="C259" s="816" t="s">
        <v>480</v>
      </c>
      <c r="D259" s="183"/>
      <c r="E259" s="512"/>
      <c r="F259" s="512"/>
      <c r="G259" s="512"/>
      <c r="H259" s="512"/>
      <c r="I259" s="512"/>
      <c r="J259" s="512"/>
      <c r="K259" s="512"/>
      <c r="L259" s="512"/>
      <c r="M259"/>
      <c r="N259"/>
      <c r="Q259" s="184"/>
      <c r="R259" s="184"/>
    </row>
    <row r="260" spans="1:18" ht="14.4">
      <c r="A260" s="92"/>
      <c r="C260" s="814" t="s">
        <v>103</v>
      </c>
      <c r="E260" s="512"/>
      <c r="F260" s="512"/>
      <c r="G260" s="512"/>
      <c r="H260" s="512"/>
      <c r="I260" s="512"/>
      <c r="J260" s="512"/>
      <c r="K260" s="512"/>
      <c r="L260" s="512"/>
      <c r="M260"/>
      <c r="N260"/>
      <c r="Q260" s="184"/>
      <c r="R260" s="184"/>
    </row>
    <row r="261" spans="1:18" ht="14.4">
      <c r="A261" s="92"/>
      <c r="C261" s="814" t="s">
        <v>26</v>
      </c>
      <c r="E261" s="512"/>
      <c r="F261" s="512"/>
      <c r="G261" s="512"/>
      <c r="H261" s="512"/>
      <c r="I261" s="512"/>
      <c r="J261" s="512"/>
      <c r="K261" s="512"/>
      <c r="L261" s="512"/>
      <c r="M261" s="605"/>
      <c r="N261" s="605"/>
      <c r="Q261" s="184"/>
      <c r="R261" s="184"/>
    </row>
    <row r="262" spans="1:18" ht="15" customHeight="1">
      <c r="A262" s="92"/>
      <c r="C262" s="846" t="s">
        <v>102</v>
      </c>
      <c r="E262" s="513"/>
      <c r="F262" s="513"/>
      <c r="G262" s="513"/>
      <c r="H262" s="513"/>
      <c r="I262" s="513"/>
      <c r="J262" s="513"/>
      <c r="K262" s="513"/>
      <c r="L262" s="513"/>
      <c r="M262"/>
      <c r="N262"/>
      <c r="Q262" s="184"/>
      <c r="R262" s="184"/>
    </row>
    <row r="263" spans="1:18" customFormat="1" ht="15" customHeight="1">
      <c r="C263" s="814"/>
    </row>
    <row r="264" spans="1:18" customFormat="1" ht="15" customHeight="1">
      <c r="C264" s="588"/>
    </row>
    <row r="265" spans="1:18" customFormat="1" ht="15" customHeight="1">
      <c r="C265" s="588"/>
    </row>
    <row r="266" spans="1:18" customFormat="1" ht="15" customHeight="1">
      <c r="C266" s="588"/>
    </row>
    <row r="267" spans="1:18" customFormat="1" ht="15" customHeight="1">
      <c r="C267" s="588"/>
    </row>
    <row r="268" spans="1:18" customFormat="1" ht="15" customHeight="1">
      <c r="C268" s="588"/>
    </row>
    <row r="269" spans="1:18" customFormat="1" ht="15" customHeight="1">
      <c r="C269" s="588"/>
    </row>
    <row r="270" spans="1:18" customFormat="1" ht="15" customHeight="1" collapsed="1">
      <c r="C270" s="588"/>
    </row>
    <row r="271" spans="1:18" customFormat="1" ht="15" customHeight="1" collapsed="1">
      <c r="C271" s="588"/>
    </row>
    <row r="272" spans="1:18" customFormat="1" ht="15" customHeight="1" collapsed="1">
      <c r="C272" s="588"/>
    </row>
    <row r="273" spans="3:3" customFormat="1" ht="15" customHeight="1" collapsed="1">
      <c r="C273" s="588"/>
    </row>
    <row r="274" spans="3:3" customFormat="1" ht="15" customHeight="1" collapsed="1">
      <c r="C274" s="588"/>
    </row>
    <row r="275" spans="3:3" customFormat="1" ht="15" customHeight="1" collapsed="1">
      <c r="C275" s="588"/>
    </row>
    <row r="276" spans="3:3" customFormat="1" ht="15" customHeight="1">
      <c r="C276" s="588"/>
    </row>
    <row r="277" spans="3:3" customFormat="1" ht="15" customHeight="1">
      <c r="C277" s="588"/>
    </row>
    <row r="278" spans="3:3" customFormat="1" ht="15" customHeight="1">
      <c r="C278" s="588"/>
    </row>
    <row r="279" spans="3:3" customFormat="1" ht="15" customHeight="1">
      <c r="C279" s="588"/>
    </row>
    <row r="280" spans="3:3" customFormat="1" ht="15" customHeight="1">
      <c r="C280" s="588"/>
    </row>
    <row r="281" spans="3:3" customFormat="1" ht="15" customHeight="1">
      <c r="C281" s="588"/>
    </row>
    <row r="282" spans="3:3" customFormat="1" ht="15" customHeight="1">
      <c r="C282" s="588"/>
    </row>
    <row r="283" spans="3:3" customFormat="1" ht="15" customHeight="1">
      <c r="C283" s="588"/>
    </row>
    <row r="284" spans="3:3" customFormat="1" ht="15" customHeight="1">
      <c r="C284" s="588"/>
    </row>
    <row r="285" spans="3:3" customFormat="1" ht="15" customHeight="1">
      <c r="C285" s="588"/>
    </row>
    <row r="286" spans="3:3" customFormat="1" ht="15" customHeight="1">
      <c r="C286" s="588"/>
    </row>
    <row r="287" spans="3:3" customFormat="1" ht="15" customHeight="1">
      <c r="C287" s="588"/>
    </row>
    <row r="288" spans="3:3" customFormat="1" ht="15" customHeight="1">
      <c r="C288" s="588"/>
    </row>
    <row r="289" spans="3:3" customFormat="1" ht="15" customHeight="1">
      <c r="C289" s="588"/>
    </row>
    <row r="290" spans="3:3" customFormat="1" ht="15" customHeight="1">
      <c r="C290" s="588"/>
    </row>
    <row r="291" spans="3:3" customFormat="1" ht="15" customHeight="1">
      <c r="C291" s="588"/>
    </row>
    <row r="292" spans="3:3" customFormat="1" ht="15" customHeight="1">
      <c r="C292" s="588"/>
    </row>
    <row r="293" spans="3:3" customFormat="1" ht="15" customHeight="1">
      <c r="C293" s="588"/>
    </row>
    <row r="294" spans="3:3" customFormat="1" ht="15" customHeight="1">
      <c r="C294" s="588"/>
    </row>
    <row r="295" spans="3:3" customFormat="1" ht="15" customHeight="1">
      <c r="C295" s="588"/>
    </row>
    <row r="296" spans="3:3" customFormat="1" ht="15" customHeight="1">
      <c r="C296" s="588"/>
    </row>
    <row r="297" spans="3:3" customFormat="1" ht="15" customHeight="1">
      <c r="C297" s="588"/>
    </row>
    <row r="298" spans="3:3" customFormat="1" ht="15" customHeight="1">
      <c r="C298" s="588"/>
    </row>
    <row r="299" spans="3:3" customFormat="1" ht="15" customHeight="1">
      <c r="C299" s="588"/>
    </row>
    <row r="300" spans="3:3" customFormat="1" ht="15" customHeight="1">
      <c r="C300" s="588"/>
    </row>
    <row r="301" spans="3:3" customFormat="1" ht="15" customHeight="1">
      <c r="C301" s="588"/>
    </row>
    <row r="302" spans="3:3" customFormat="1" ht="15" customHeight="1">
      <c r="C302" s="588"/>
    </row>
    <row r="303" spans="3:3" customFormat="1" ht="15" customHeight="1">
      <c r="C303" s="588"/>
    </row>
    <row r="304" spans="3:3" customFormat="1" ht="15" customHeight="1">
      <c r="C304" s="588"/>
    </row>
    <row r="305" spans="3:3" customFormat="1" ht="15" customHeight="1">
      <c r="C305" s="588"/>
    </row>
    <row r="306" spans="3:3" customFormat="1" ht="15" customHeight="1">
      <c r="C306" s="588"/>
    </row>
    <row r="307" spans="3:3" customFormat="1" ht="15" customHeight="1"/>
    <row r="308" spans="3:3" customFormat="1" ht="15" customHeight="1"/>
    <row r="309" spans="3:3" customFormat="1" ht="15" customHeight="1"/>
    <row r="310" spans="3:3" customFormat="1" ht="15" customHeight="1"/>
    <row r="311" spans="3:3" customFormat="1" ht="15" customHeight="1"/>
    <row r="312" spans="3:3" customFormat="1" ht="15" customHeight="1"/>
    <row r="313" spans="3:3" customFormat="1" ht="15" customHeight="1"/>
    <row r="314" spans="3:3" customFormat="1" ht="15" customHeight="1"/>
    <row r="315" spans="3:3" customFormat="1" ht="15" customHeight="1"/>
    <row r="316" spans="3:3" customFormat="1" ht="15" customHeight="1"/>
    <row r="317" spans="3:3" customFormat="1" ht="15" customHeight="1"/>
    <row r="318" spans="3:3" customFormat="1" ht="15" customHeight="1"/>
    <row r="319" spans="3:3" customFormat="1" ht="15" customHeight="1"/>
    <row r="320" spans="3:3" customFormat="1" ht="15" customHeight="1"/>
    <row r="321" customFormat="1" ht="15" customHeight="1"/>
    <row r="322" customFormat="1" ht="15" customHeight="1"/>
    <row r="323" customFormat="1" ht="15" customHeight="1"/>
    <row r="324" customFormat="1" ht="15" customHeight="1"/>
    <row r="325" customFormat="1" ht="15" customHeight="1"/>
    <row r="326" customFormat="1" ht="15" customHeight="1"/>
    <row r="327" customFormat="1" ht="15" customHeight="1"/>
    <row r="328" customFormat="1" ht="15" customHeight="1"/>
    <row r="329" customFormat="1" ht="15" customHeight="1"/>
    <row r="330" customFormat="1" ht="15" customHeight="1"/>
    <row r="331" customFormat="1" ht="15" customHeight="1"/>
    <row r="332" customFormat="1" ht="15" customHeight="1"/>
    <row r="333" customFormat="1" ht="15" customHeight="1"/>
    <row r="334" customFormat="1" ht="15" customHeight="1"/>
    <row r="335" customFormat="1" ht="15" customHeight="1"/>
    <row r="336" customFormat="1" ht="15" customHeight="1"/>
    <row r="337" customFormat="1" ht="15" customHeight="1"/>
    <row r="338" customFormat="1" ht="15" customHeight="1"/>
    <row r="339" customFormat="1" ht="15" customHeight="1"/>
    <row r="340" customFormat="1" ht="15" customHeight="1"/>
    <row r="341" customFormat="1" ht="15" customHeight="1"/>
    <row r="342" customFormat="1" ht="15" customHeight="1"/>
    <row r="343" customFormat="1" ht="15" customHeight="1"/>
    <row r="344" customFormat="1" ht="15" customHeight="1"/>
    <row r="345" customFormat="1" ht="15" customHeight="1"/>
    <row r="346" customFormat="1" ht="15" customHeight="1"/>
    <row r="347" customFormat="1" ht="15" customHeight="1"/>
    <row r="348" customFormat="1" ht="15" customHeight="1"/>
    <row r="349" customFormat="1" ht="15" customHeight="1"/>
    <row r="350" customFormat="1" ht="15" customHeight="1"/>
    <row r="351" customFormat="1" ht="15" customHeight="1"/>
    <row r="352" customFormat="1" ht="15" customHeight="1"/>
    <row r="353" customFormat="1" ht="15" customHeight="1"/>
    <row r="354" customFormat="1" ht="15" customHeight="1"/>
    <row r="355" customFormat="1" ht="15" customHeight="1"/>
    <row r="356" customFormat="1" ht="15" customHeight="1"/>
    <row r="357" customFormat="1" ht="15" customHeight="1"/>
    <row r="358" customFormat="1" ht="15" customHeight="1"/>
    <row r="359" customFormat="1" ht="15" customHeight="1"/>
    <row r="360" customFormat="1" ht="15" customHeight="1"/>
    <row r="361" customFormat="1" ht="15" customHeight="1"/>
    <row r="362" customFormat="1" ht="15" customHeight="1"/>
    <row r="363" customFormat="1" ht="15" customHeight="1"/>
    <row r="364" customFormat="1" ht="15" customHeight="1"/>
    <row r="365" customFormat="1" ht="15" customHeight="1"/>
    <row r="366" customFormat="1" ht="15" customHeight="1"/>
    <row r="367" customFormat="1" ht="15" customHeight="1"/>
    <row r="368" customFormat="1" ht="15" customHeight="1"/>
    <row r="369" customFormat="1" ht="15" customHeight="1"/>
    <row r="370" customFormat="1" ht="15" customHeight="1"/>
    <row r="371" customFormat="1" ht="15" customHeight="1"/>
    <row r="372" customFormat="1" ht="15" customHeight="1"/>
    <row r="373" customFormat="1" ht="15" customHeight="1"/>
    <row r="374" customFormat="1" ht="15" customHeight="1"/>
    <row r="375" customFormat="1" ht="15" customHeight="1"/>
    <row r="376" customFormat="1" ht="15" customHeight="1"/>
    <row r="377" customFormat="1" ht="15" customHeight="1"/>
    <row r="378" customFormat="1" ht="15" customHeight="1"/>
    <row r="379" customFormat="1" ht="15" customHeight="1"/>
    <row r="380" customFormat="1" ht="15" customHeight="1"/>
    <row r="381" customFormat="1" ht="15" customHeight="1"/>
    <row r="382" customFormat="1" ht="15" customHeight="1"/>
    <row r="383" customFormat="1" ht="15" customHeight="1"/>
    <row r="384" customFormat="1" ht="15" customHeight="1"/>
    <row r="385" customFormat="1" ht="15" customHeight="1"/>
    <row r="386" customFormat="1" ht="15" customHeight="1"/>
    <row r="387" customFormat="1" ht="15" customHeight="1"/>
    <row r="388" customFormat="1" ht="15" customHeight="1"/>
    <row r="389" customFormat="1" ht="15" customHeight="1"/>
    <row r="390" customFormat="1" ht="15" customHeight="1"/>
    <row r="391" customFormat="1" ht="15" customHeight="1"/>
    <row r="392" customFormat="1" ht="15" customHeight="1"/>
    <row r="393" customFormat="1" ht="15" customHeight="1"/>
    <row r="394" customFormat="1" ht="15" customHeight="1"/>
    <row r="395" customFormat="1" ht="15" customHeight="1"/>
    <row r="396" customFormat="1" ht="15" customHeight="1"/>
    <row r="397" customFormat="1" ht="15" customHeight="1"/>
    <row r="398" customFormat="1" ht="15" customHeight="1"/>
    <row r="399" customFormat="1" ht="15" customHeight="1"/>
    <row r="400" customFormat="1" ht="15" customHeight="1"/>
    <row r="401" customFormat="1" ht="15" customHeight="1"/>
    <row r="402" customFormat="1" ht="15" customHeight="1"/>
    <row r="403" customFormat="1" ht="15" customHeight="1"/>
    <row r="404" customFormat="1" ht="15" customHeight="1"/>
    <row r="405" customFormat="1" ht="15" customHeight="1"/>
    <row r="406" customFormat="1" ht="15" customHeight="1"/>
    <row r="407" customFormat="1" ht="15" customHeight="1"/>
    <row r="408" customFormat="1" ht="15" customHeight="1"/>
    <row r="409" customFormat="1" ht="15" customHeight="1"/>
    <row r="410" customFormat="1" ht="15" customHeight="1"/>
    <row r="411" customFormat="1" ht="15" customHeight="1"/>
    <row r="412" customFormat="1" ht="15" customHeight="1"/>
    <row r="413" customFormat="1" ht="15" customHeight="1"/>
    <row r="414" customFormat="1" ht="15" customHeight="1"/>
    <row r="415" customFormat="1" ht="15" customHeight="1"/>
    <row r="416" customFormat="1" ht="15" customHeight="1"/>
    <row r="417" customFormat="1" ht="15" customHeight="1"/>
    <row r="418" customFormat="1" ht="15" customHeight="1"/>
    <row r="419" customFormat="1" ht="15" customHeight="1"/>
    <row r="420" customFormat="1" ht="15" customHeight="1"/>
    <row r="421" customFormat="1" ht="15" customHeight="1"/>
    <row r="422" customFormat="1" ht="15" customHeight="1"/>
    <row r="423" s="92" customFormat="1" ht="15" customHeight="1"/>
    <row r="424" s="92" customFormat="1" ht="15" customHeight="1"/>
    <row r="425" s="92" customFormat="1" ht="15" customHeight="1"/>
    <row r="426" s="92" customFormat="1" ht="15" customHeight="1"/>
  </sheetData>
  <mergeCells count="52">
    <mergeCell ref="E98:F98"/>
    <mergeCell ref="H165:H166"/>
    <mergeCell ref="I165:I166"/>
    <mergeCell ref="H45:H46"/>
    <mergeCell ref="H132:H133"/>
    <mergeCell ref="F132:F133"/>
    <mergeCell ref="G132:G133"/>
    <mergeCell ref="G98:H98"/>
    <mergeCell ref="F165:F166"/>
    <mergeCell ref="G165:G166"/>
    <mergeCell ref="E183:F183"/>
    <mergeCell ref="G183:H183"/>
    <mergeCell ref="I183:J183"/>
    <mergeCell ref="J165:J166"/>
    <mergeCell ref="K183:L183"/>
    <mergeCell ref="M183:N183"/>
    <mergeCell ref="K249:K250"/>
    <mergeCell ref="L249:L250"/>
    <mergeCell ref="F79:F80"/>
    <mergeCell ref="L79:L80"/>
    <mergeCell ref="I79:I80"/>
    <mergeCell ref="J79:J80"/>
    <mergeCell ref="K79:K80"/>
    <mergeCell ref="G79:G80"/>
    <mergeCell ref="H79:H80"/>
    <mergeCell ref="F249:F250"/>
    <mergeCell ref="G249:G250"/>
    <mergeCell ref="H249:H250"/>
    <mergeCell ref="I249:I250"/>
    <mergeCell ref="K98:L98"/>
    <mergeCell ref="J249:J250"/>
    <mergeCell ref="E249:E250"/>
    <mergeCell ref="E215:E216"/>
    <mergeCell ref="F215:F216"/>
    <mergeCell ref="G215:G216"/>
    <mergeCell ref="H215:H216"/>
    <mergeCell ref="M98:N98"/>
    <mergeCell ref="K165:K166"/>
    <mergeCell ref="L165:L166"/>
    <mergeCell ref="E132:E133"/>
    <mergeCell ref="B2:I2"/>
    <mergeCell ref="K5:L5"/>
    <mergeCell ref="M5:N5"/>
    <mergeCell ref="E79:E80"/>
    <mergeCell ref="E5:F5"/>
    <mergeCell ref="G5:H5"/>
    <mergeCell ref="I5:J5"/>
    <mergeCell ref="E45:E46"/>
    <mergeCell ref="F45:F46"/>
    <mergeCell ref="G45:G46"/>
    <mergeCell ref="I98:J98"/>
    <mergeCell ref="E165:E166"/>
  </mergeCells>
  <hyperlinks>
    <hyperlink ref="A1" location="Índice!A1" display="Índice!A1" xr:uid="{00000000-0004-0000-0800-000000000000}"/>
  </hyperlinks>
  <pageMargins left="0.70866141732283472" right="0.70866141732283472" top="0.74803149606299213" bottom="0.74803149606299213" header="0.31496062992125984" footer="0.31496062992125984"/>
  <pageSetup paperSize="9" scale="26" orientation="portrait" r:id="rId1"/>
  <headerFooter>
    <oddFooter>&amp;L29/04/2015&amp;R&amp;F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15E9EBDA489CB48B23A3788D5A86491" ma:contentTypeVersion="0" ma:contentTypeDescription="Criar um novo documento." ma:contentTypeScope="" ma:versionID="3eac5123c043420bcaa9c9c36585df80">
  <xsd:schema xmlns:xsd="http://www.w3.org/2001/XMLSchema" xmlns:xs="http://www.w3.org/2001/XMLSchema" xmlns:p="http://schemas.microsoft.com/office/2006/metadata/properties" targetNamespace="http://schemas.microsoft.com/office/2006/metadata/properties" ma:root="true" ma:fieldsID="7506b910cc15b996377c43172305fc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06EBD7-701C-4D06-A381-AE2E8D8476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D73C376-7D98-4350-8323-574292526CDE}">
  <ds:schemaRef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dcmitype/"/>
    <ds:schemaRef ds:uri="http://www.w3.org/XML/1998/namespac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354FAA18-0D1C-4671-829A-DE8FED6044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37</vt:i4>
      </vt:variant>
      <vt:variant>
        <vt:lpstr>Intervalos com Nome</vt:lpstr>
      </vt:variant>
      <vt:variant>
        <vt:i4>5</vt:i4>
      </vt:variant>
    </vt:vector>
  </HeadingPairs>
  <TitlesOfParts>
    <vt:vector size="42" baseType="lpstr">
      <vt:lpstr>Índice</vt:lpstr>
      <vt:lpstr>N2-01-REN - Balanço EE</vt:lpstr>
      <vt:lpstr>N2-02-REN - Qtds e fatur_GGS</vt:lpstr>
      <vt:lpstr>N2-03-REN - Qtds e fatur_TEE</vt:lpstr>
      <vt:lpstr>N2-04-REN - Indutores de custos</vt:lpstr>
      <vt:lpstr>N2-05-REN - Balanço</vt:lpstr>
      <vt:lpstr>N2-06-REN - DR</vt:lpstr>
      <vt:lpstr>N2-07-REN - Ativos_GGS</vt:lpstr>
      <vt:lpstr>N2-08-REN - Ativos_GGS PDIRT</vt:lpstr>
      <vt:lpstr>N2-09-REN - Sub Inv GGS</vt:lpstr>
      <vt:lpstr>N2-10-REN - Ativ_TEE (&lt;2022)</vt:lpstr>
      <vt:lpstr>N2-11-REN - Ativ_TEE (2022&gt;)</vt:lpstr>
      <vt:lpstr>N2-12-REN-Ativ_TEE PDIRT</vt:lpstr>
      <vt:lpstr>N2-13-REN-SubInvTEE (&lt;2022)</vt:lpstr>
      <vt:lpstr>N2-14-REN-SubInvTEE (2022&gt;)</vt:lpstr>
      <vt:lpstr>N2-15-REN - Base de activos TEE</vt:lpstr>
      <vt:lpstr>N2-16-REN - Dif e conta a p e r</vt:lpstr>
      <vt:lpstr>N2-17-REN - Vendas e Prest serv</vt:lpstr>
      <vt:lpstr>N2-18-REN - CMVMC</vt:lpstr>
      <vt:lpstr>N2-19-REN - FSE</vt:lpstr>
      <vt:lpstr>N2-20-REN - Pessoal</vt:lpstr>
      <vt:lpstr>N2-21-REN Outros gastos e rend</vt:lpstr>
      <vt:lpstr>N2-22-REN - PPEC</vt:lpstr>
      <vt:lpstr>N2-23-REN - DACP</vt:lpstr>
      <vt:lpstr>N2-24-REN - IMDT</vt:lpstr>
      <vt:lpstr>N2-25-REN - Ajustamento GGS</vt:lpstr>
      <vt:lpstr>N2-26-REN - Ajustamento TEE</vt:lpstr>
      <vt:lpstr>N2-27-REN - SISE INFRA</vt:lpstr>
      <vt:lpstr>N2-28-REN - Obras Concl TEE</vt:lpstr>
      <vt:lpstr>N2-29-REN - Obras Concl GGS</vt:lpstr>
      <vt:lpstr>N2-30-REN - RQS</vt:lpstr>
      <vt:lpstr>N2-31-REN-Windfloat</vt:lpstr>
      <vt:lpstr>N2-32-REN-LinhaFF-Traf</vt:lpstr>
      <vt:lpstr>N2-33-REN - ZLT</vt:lpstr>
      <vt:lpstr>N2-34 - Mud. Agr.</vt:lpstr>
      <vt:lpstr>N2-35-REN - Viaturas</vt:lpstr>
      <vt:lpstr>N2-36 - Custos Acordo Turbogás</vt:lpstr>
      <vt:lpstr>'N2-15-REN - Base de activos TEE'!Área_de_Impressão</vt:lpstr>
      <vt:lpstr>'N2-31-REN-Windfloat'!Área_de_Impressão</vt:lpstr>
      <vt:lpstr>'N2-32-REN-LinhaFF-Traf'!Área_de_Impressão</vt:lpstr>
      <vt:lpstr>'N2-36 - Custos Acordo Turbogás'!Área_de_Impressão</vt:lpstr>
      <vt:lpstr>'N2-15-REN - Base de activos TEE'!Títulos_de_Impressão</vt:lpstr>
    </vt:vector>
  </TitlesOfParts>
  <Company>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Inês Chaves</dc:creator>
  <cp:lastModifiedBy>Miguel Alves</cp:lastModifiedBy>
  <cp:lastPrinted>2019-04-08T09:04:26Z</cp:lastPrinted>
  <dcterms:created xsi:type="dcterms:W3CDTF">2011-05-10T16:45:04Z</dcterms:created>
  <dcterms:modified xsi:type="dcterms:W3CDTF">2024-12-18T17:30:20Z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0x010100815E9EBDA489CB48B23A3788D5A86491</vt:lpwstr>
  </property>
  <property fmtid="{D5CDD505-2E9C-101B-9397-08002B2CF9AE}" pid="3" name="TemplateUrl">
    <vt:lpwstr/>
  </property>
  <property fmtid="{D5CDD505-2E9C-101B-9397-08002B2CF9AE}" pid="4" name="xd_Signature">
    <vt:bool>false</vt:bool>
  </property>
  <property fmtid="{D5CDD505-2E9C-101B-9397-08002B2CF9AE}" pid="5" name="xd_ProgID">
    <vt:lpwstr/>
  </property>
</Properties>
</file>