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T:\COMUM\Simulador\Calculadora Tarifa Social\2025\2025 10 14 Tarifas SE 2025 e Tarifas Gás 2025-2026 (outubro 2025)\"/>
    </mc:Choice>
  </mc:AlternateContent>
  <xr:revisionPtr revIDLastSave="0" documentId="13_ncr:1_{1E1FC4BB-8675-4F3E-A448-33073A496548}" xr6:coauthVersionLast="47" xr6:coauthVersionMax="47" xr10:uidLastSave="{00000000-0000-0000-0000-000000000000}"/>
  <workbookProtection workbookAlgorithmName="SHA-512" workbookHashValue="K1WMvObmwOm29WeVrdAQT8l0x1w5sMIhZ0owJyh98YYHcoxETHibLZeidQat/jhP/vFHUv/pqzJIMmp06LMe9A==" workbookSaltValue="y/aFRryigdNpgd38v+0Weg==" workbookSpinCount="100000" lockStructure="1"/>
  <bookViews>
    <workbookView xWindow="-120" yWindow="-120" windowWidth="29040" windowHeight="17640" activeTab="1"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3" l="1"/>
  <c r="B54" i="3"/>
  <c r="B51" i="3"/>
  <c r="B50" i="3"/>
  <c r="B29" i="9"/>
  <c r="C124" i="3"/>
  <c r="C135" i="3"/>
  <c r="B62" i="3"/>
  <c r="G126" i="3"/>
  <c r="G140" i="3" s="1"/>
  <c r="B63" i="3" l="1"/>
  <c r="B78" i="3"/>
  <c r="B77" i="3"/>
  <c r="B76" i="3"/>
  <c r="B75" i="3"/>
  <c r="B74" i="3"/>
  <c r="B73" i="3"/>
  <c r="B82" i="3" l="1"/>
  <c r="B83" i="3"/>
  <c r="B79" i="3"/>
  <c r="B89" i="3" s="1"/>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39" i="9"/>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T130" i="3"/>
  <c r="R131" i="3" l="1"/>
  <c r="R132" i="3" s="1"/>
  <c r="R145" i="3" s="1"/>
  <c r="E131" i="3"/>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sharedStrings.xml><?xml version="1.0" encoding="utf-8"?>
<sst xmlns="http://schemas.openxmlformats.org/spreadsheetml/2006/main" count="366" uniqueCount="161">
  <si>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</si>
  <si>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</si>
  <si>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</si>
  <si>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</si>
  <si>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</si>
  <si>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</si>
  <si>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</si>
  <si>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</si>
  <si>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</si>
  <si>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</si>
  <si>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</si>
  <si>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</si>
  <si>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</si>
  <si>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</si>
  <si>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</si>
  <si>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</si>
  <si>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</si>
  <si>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</si>
  <si>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</si>
  <si>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</si>
  <si>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</si>
  <si>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</si>
  <si>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</si>
  <si>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</si>
  <si>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</si>
  <si>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</si>
  <si>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</si>
  <si>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</si>
  <si>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</si>
  <si>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</si>
  <si>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</si>
  <si>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</si>
  <si>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</si>
  <si>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</si>
  <si>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</si>
  <si>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</si>
  <si>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</si>
  <si>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</si>
  <si>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</si>
  <si>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</si>
  <si>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</si>
  <si>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</si>
  <si>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</si>
  <si>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</si>
  <si>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</si>
  <si>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</si>
  <si>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</si>
  <si>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</si>
  <si>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</si>
  <si>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</si>
  <si>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</si>
  <si>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</si>
  <si>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</si>
  <si>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</si>
  <si>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</si>
  <si>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</si>
  <si>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</si>
  <si>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</si>
  <si>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</si>
  <si>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</si>
  <si>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</si>
  <si>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</si>
  <si>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</si>
  <si>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</si>
  <si>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</si>
  <si>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</si>
  <si>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</si>
  <si>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</si>
  <si>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</si>
  <si>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</si>
  <si>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</si>
  <si>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</si>
  <si>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</si>
  <si>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</si>
  <si>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</si>
  <si>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</si>
  <si>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</si>
  <si>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</si>
  <si>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</si>
  <si>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</si>
  <si>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</si>
  <si>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</si>
  <si>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</si>
  <si>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</si>
  <si>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</si>
  <si>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</si>
  <si>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</si>
  <si>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</si>
  <si>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</si>
  <si>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</si>
  <si>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</si>
  <si>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</si>
  <si>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</si>
  <si>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</si>
  <si>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</si>
  <si>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</si>
  <si>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</si>
  <si>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</si>
  <si>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</si>
  <si>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</si>
  <si>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</si>
  <si>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</si>
  <si>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</si>
  <si>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</si>
  <si>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</si>
  <si>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</si>
  <si>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</si>
  <si>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</si>
  <si>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</si>
  <si>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</si>
  <si>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</si>
  <si>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</si>
  <si>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</si>
  <si>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</si>
  <si>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</si>
  <si>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</si>
  <si>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</si>
  <si>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</si>
  <si>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</si>
  <si>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</si>
  <si>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</si>
  <si>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</si>
  <si>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</si>
  <si>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</si>
  <si>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</si>
  <si>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</si>
  <si>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</si>
  <si>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</si>
  <si>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</si>
  <si>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</si>
  <si>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</si>
  <si>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</si>
  <si>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</si>
  <si>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</si>
  <si>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</si>
  <si>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</si>
  <si>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</si>
  <si>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</si>
  <si>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</si>
  <si>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</si>
  <si>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</si>
  <si>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</si>
  <si>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</si>
  <si>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</si>
  <si>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</si>
  <si>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</si>
  <si>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</si>
  <si>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</si>
  <si>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</si>
  <si>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</si>
  <si>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</si>
  <si>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</si>
  <si>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</si>
  <si>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</si>
  <si>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</si>
  <si>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</si>
  <si>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</si>
  <si>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Verificado a 20 dez. de 2024</t>
  </si>
  <si>
    <t>Valores válidos a partir de 1 de janeiro de 2025</t>
  </si>
  <si>
    <t>Valores válidos a partir de 1 outubro de 2025</t>
  </si>
  <si>
    <t>Atualizado a 14 de out.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</si>
</sst>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805"/>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20"/>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tcsfm4n2/ersexplica_iva-fatura_2025.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zoomScale="80" zoomScaleNormal="80" workbookViewId="0">
      <selection activeCell="B28" sqref="B28"/>
    </sheetView>
  </sheetViews>
  <sheetFormatPr defaultColWidth="0" defaultRowHeight="15" zeroHeight="1"/>
  <cols>
    <col min="1" max="1" width="3.28515625" style="105" customWidth="1"/>
    <col min="2" max="2" width="57" style="105" customWidth="1"/>
    <col min="3" max="3" width="23" style="105" customWidth="1"/>
    <col min="4" max="4" width="2.7109375" style="105" bestFit="1" customWidth="1"/>
    <col min="5" max="5" width="7" style="105" customWidth="1"/>
    <col min="6" max="6" width="19.140625" style="105" customWidth="1"/>
    <col min="7" max="7" width="9.140625" style="105" customWidth="1"/>
    <col min="8" max="8" width="14" style="105" customWidth="1"/>
    <col min="9" max="19" width="9.140625" style="105" customWidth="1"/>
    <col min="20" max="20" width="7.7109375" style="105" customWidth="1"/>
    <col min="21" max="21" width="9.140625" style="105" hidden="1" customWidth="1"/>
    <col min="22" max="16384" width="9.140625" style="105" hidden="1"/>
  </cols>
  <sheetData>
    <row r="1" spans="1:8"/>
    <row r="2" spans="1:8" ht="26.25">
      <c r="B2" s="106" t="s">
        <v>22</v>
      </c>
    </row>
    <row r="3" spans="1:8">
      <c r="B3" s="107" t="str">
        <f>'Dados Eletricidade'!A7</f>
        <v>Valores válidos a partir de 1 de janeiro de 2025</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0vbIXff+BdXj4tWE90DQhvY+LcqJe9l/8PxKvRBxvUowYrx7V85onGKSXlJcx2PlV82WPgq0+dSnHEPiFzul+w==" saltValue="Vtc+MmD9yj4/R9ZFS6VRxQ=="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disablePrompts="1"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tabSelected="1" zoomScale="90" zoomScaleNormal="90" workbookViewId="0">
      <selection activeCell="C8" sqref="C8"/>
    </sheetView>
  </sheetViews>
  <sheetFormatPr defaultColWidth="0" defaultRowHeight="15" zeroHeight="1"/>
  <cols>
    <col min="1" max="1" width="5.28515625" style="22" customWidth="1"/>
    <col min="2" max="2" width="57" style="22" customWidth="1"/>
    <col min="3" max="3" width="30.140625" style="22" customWidth="1"/>
    <col min="4" max="4" width="2.7109375" style="22" bestFit="1" customWidth="1"/>
    <col min="5" max="5" width="7" style="22" customWidth="1"/>
    <col min="6" max="6" width="8.42578125" style="22" customWidth="1"/>
    <col min="7" max="7" width="9.140625" style="22" customWidth="1"/>
    <col min="8" max="8" width="14" style="22" customWidth="1"/>
    <col min="9" max="23" width="9.140625" style="22" customWidth="1"/>
    <col min="24" max="16384" width="9.140625" style="22" hidden="1"/>
  </cols>
  <sheetData>
    <row r="1" spans="1:8"/>
    <row r="2" spans="1:8" ht="26.25">
      <c r="B2" s="157" t="s">
        <v>23</v>
      </c>
    </row>
    <row r="3" spans="1:8">
      <c r="B3" s="158" t="str">
        <f>'Dados Gás'!A7</f>
        <v>Valores válidos a partir de 1 outubro de 2025</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MQlIilo1uaoWECl98/u5RDA6V5CXMEiGZM7+1QWTzZAJCv3Hdc39w/DChTtDkwZHBdpRYikpoHdyvWJ1e3wlIw==" saltValue="x9rXGXMCi5l4shnbZwXfnQ=="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68" zoomScaleNormal="85" workbookViewId="0">
      <selection activeCell="R132" sqref="R132"/>
    </sheetView>
  </sheetViews>
  <sheetFormatPr defaultColWidth="0" defaultRowHeight="15" zeroHeight="1"/>
  <cols>
    <col min="1" max="1" width="61" customWidth="1"/>
    <col min="2" max="2" width="31" customWidth="1"/>
    <col min="3" max="3" width="52.140625"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5.85546875" customWidth="1"/>
    <col min="16" max="16" width="47.28515625" customWidth="1"/>
    <col min="17" max="17" width="3" customWidth="1"/>
    <col min="18" max="18" width="11.42578125" customWidth="1"/>
    <col min="19" max="19" width="3.42578125" customWidth="1"/>
    <col min="20" max="20" width="10.5703125" customWidth="1"/>
    <col min="21" max="21" width="4" customWidth="1"/>
    <col min="22" max="22" width="15.28515625" customWidth="1"/>
    <col min="23"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157</v>
      </c>
    </row>
    <row r="5" spans="1:3">
      <c r="A5" s="21"/>
    </row>
    <row r="6" spans="1:3">
      <c r="A6" s="78" t="s">
        <v>141</v>
      </c>
    </row>
    <row r="7" spans="1:3">
      <c r="A7" s="187" t="s">
        <v>158</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3.2300000000000002E-2</v>
      </c>
    </row>
    <row r="34" spans="1:3">
      <c r="A34" s="16"/>
      <c r="B34" s="6">
        <v>2.2999999999999998</v>
      </c>
      <c r="C34" s="53">
        <v>6.4500000000000002E-2</v>
      </c>
    </row>
    <row r="35" spans="1:3">
      <c r="A35" s="17" t="s">
        <v>2</v>
      </c>
      <c r="B35" s="6">
        <v>3.45</v>
      </c>
      <c r="C35" s="53">
        <v>9.6800000000000011E-2</v>
      </c>
    </row>
    <row r="36" spans="1:3">
      <c r="A36" s="17" t="s">
        <v>3</v>
      </c>
      <c r="B36" s="6">
        <v>4.5999999999999996</v>
      </c>
      <c r="C36" s="53">
        <v>0.129</v>
      </c>
    </row>
    <row r="37" spans="1:3">
      <c r="A37" s="18"/>
      <c r="B37" s="6">
        <v>5.7</v>
      </c>
      <c r="C37" s="53">
        <v>0.1613</v>
      </c>
    </row>
    <row r="38" spans="1:3">
      <c r="A38" s="19"/>
      <c r="B38" s="6">
        <v>6.9</v>
      </c>
      <c r="C38" s="53">
        <v>0.19350000000000001</v>
      </c>
    </row>
    <row r="39" spans="1:3">
      <c r="A39" s="1" t="s">
        <v>4</v>
      </c>
      <c r="B39" s="1"/>
      <c r="C39" s="2" t="s">
        <v>5</v>
      </c>
    </row>
    <row r="40" spans="1:3">
      <c r="A40" s="3" t="s">
        <v>6</v>
      </c>
      <c r="B40" s="20"/>
      <c r="C40" s="53">
        <v>4.8399999999999999E-2</v>
      </c>
    </row>
    <row r="41" spans="1:3">
      <c r="A41" s="199" t="s">
        <v>7</v>
      </c>
      <c r="B41" s="4" t="s">
        <v>8</v>
      </c>
      <c r="C41" s="53">
        <v>4.8399999999999999E-2</v>
      </c>
    </row>
    <row r="42" spans="1:3">
      <c r="A42" s="200"/>
      <c r="B42" s="4" t="s">
        <v>9</v>
      </c>
      <c r="C42" s="53">
        <v>4.8399999999999999E-2</v>
      </c>
    </row>
    <row r="43" spans="1:3">
      <c r="B43" s="4" t="s">
        <v>11</v>
      </c>
      <c r="C43" s="53">
        <v>4.8399999999999999E-2</v>
      </c>
    </row>
    <row r="44" spans="1:3">
      <c r="A44" s="5" t="s">
        <v>10</v>
      </c>
      <c r="B44" s="4" t="s">
        <v>12</v>
      </c>
      <c r="C44" s="53">
        <v>4.8399999999999999E-2</v>
      </c>
    </row>
    <row r="45" spans="1:3">
      <c r="A45" s="7"/>
      <c r="B45" s="4" t="s">
        <v>13</v>
      </c>
      <c r="C45" s="53">
        <v>4.8399999999999999E-2</v>
      </c>
    </row>
    <row r="46" spans="1:3"/>
    <row r="47" spans="1:3"/>
    <row r="48" spans="1:3">
      <c r="A48" s="8" t="s">
        <v>131</v>
      </c>
    </row>
    <row r="49" spans="1:25">
      <c r="A49" s="82" t="s">
        <v>17</v>
      </c>
      <c r="B49" s="174">
        <v>200</v>
      </c>
      <c r="C49" t="s">
        <v>32</v>
      </c>
    </row>
    <row r="50" spans="1:25">
      <c r="A50" s="82" t="s">
        <v>128</v>
      </c>
      <c r="B50" s="174">
        <f>0.4*B49</f>
        <v>80</v>
      </c>
      <c r="C50" t="s">
        <v>32</v>
      </c>
    </row>
    <row r="51" spans="1:25">
      <c r="A51" s="82" t="s">
        <v>127</v>
      </c>
      <c r="B51" s="174">
        <f>0.6*B49</f>
        <v>120</v>
      </c>
      <c r="C51" t="s">
        <v>32</v>
      </c>
    </row>
    <row r="52" spans="1:25">
      <c r="A52" s="82" t="s">
        <v>128</v>
      </c>
      <c r="B52" s="174">
        <f>+B50</f>
        <v>80</v>
      </c>
      <c r="C52" t="s">
        <v>32</v>
      </c>
    </row>
    <row r="53" spans="1:25">
      <c r="A53" s="82" t="s">
        <v>130</v>
      </c>
      <c r="B53" s="174">
        <f>0.429*B49</f>
        <v>85.8</v>
      </c>
      <c r="C53" t="s">
        <v>32</v>
      </c>
    </row>
    <row r="54" spans="1:25">
      <c r="A54" s="82" t="s">
        <v>129</v>
      </c>
      <c r="B54" s="174">
        <f>0.171*B49</f>
        <v>34.200000000000003</v>
      </c>
      <c r="C54" t="s">
        <v>32</v>
      </c>
    </row>
    <row r="55" spans="1:25">
      <c r="A55" s="82" t="s">
        <v>143</v>
      </c>
      <c r="B55" s="174">
        <v>30</v>
      </c>
      <c r="C55" t="s">
        <v>31</v>
      </c>
    </row>
    <row r="56" spans="1:25">
      <c r="A56" s="82" t="s">
        <v>155</v>
      </c>
      <c r="B56" s="174">
        <v>200</v>
      </c>
      <c r="C56" t="s">
        <v>32</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200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200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75" thickBot="1">
      <c r="N122" s="10"/>
      <c r="O122" s="10"/>
      <c r="P122" s="10"/>
      <c r="Q122" s="10"/>
      <c r="R122" s="10"/>
      <c r="S122" s="10"/>
      <c r="T122" s="10"/>
      <c r="U122" s="10"/>
      <c r="V122" s="10"/>
      <c r="W122" s="10"/>
      <c r="X122" s="10"/>
    </row>
    <row r="123" spans="1:24" ht="16.5"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5"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7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e">
        <f>+ROUND(IF(SUM(R126:R130)=0,"",SUM(R126:R130)),2)</f>
        <v>#VALUE!</v>
      </c>
      <c r="S131" s="137"/>
      <c r="T131" s="138"/>
      <c r="U131" s="139"/>
      <c r="V131" s="140"/>
      <c r="W131" s="131"/>
      <c r="X131" s="10"/>
    </row>
    <row r="132" spans="2:24" ht="15.7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7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5"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7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7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7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5"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7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7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7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75" thickBot="1">
      <c r="A157" s="13">
        <v>6.9</v>
      </c>
    </row>
    <row r="158" spans="1:28" ht="15.75" thickBot="1">
      <c r="A158" s="104" t="s">
        <v>94</v>
      </c>
    </row>
    <row r="159" spans="1:28">
      <c r="A159" s="11" t="s">
        <v>54</v>
      </c>
    </row>
    <row r="160" spans="1:28">
      <c r="A160" s="12" t="s">
        <v>17</v>
      </c>
    </row>
    <row r="161" spans="1:13">
      <c r="A161" s="12" t="s">
        <v>18</v>
      </c>
    </row>
    <row r="162" spans="1:13" ht="15.75" thickBot="1">
      <c r="A162" s="13" t="s">
        <v>19</v>
      </c>
    </row>
    <row r="163" spans="1:13" ht="15.75" thickBot="1">
      <c r="A163" s="104" t="s">
        <v>93</v>
      </c>
    </row>
    <row r="164" spans="1:13">
      <c r="A164" s="11" t="s">
        <v>54</v>
      </c>
    </row>
    <row r="165" spans="1:13">
      <c r="A165" s="12" t="s">
        <v>89</v>
      </c>
    </row>
    <row r="166" spans="1:13" ht="15.75" thickBot="1">
      <c r="A166" s="13" t="s">
        <v>90</v>
      </c>
    </row>
    <row r="167" spans="1:13" ht="15.75" thickBot="1">
      <c r="A167" s="104" t="s">
        <v>136</v>
      </c>
    </row>
    <row r="168" spans="1:13">
      <c r="A168" s="59" t="s">
        <v>137</v>
      </c>
    </row>
    <row r="169" spans="1:13">
      <c r="A169" s="178" t="s">
        <v>123</v>
      </c>
    </row>
    <row r="170" spans="1:13" ht="15.7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4.8399999999999999E-2</v>
      </c>
      <c r="E193" s="86">
        <v>3</v>
      </c>
    </row>
    <row r="194" spans="1:25">
      <c r="A194" s="77">
        <v>0</v>
      </c>
      <c r="B194" s="76">
        <f>ROUND(C41,4)</f>
        <v>4.8399999999999999E-2</v>
      </c>
      <c r="C194" s="52">
        <f>ROUND(C44,4)</f>
        <v>4.8399999999999999E-2</v>
      </c>
      <c r="E194" s="86">
        <v>2</v>
      </c>
    </row>
    <row r="195" spans="1:25">
      <c r="A195" s="76">
        <f>ROUND(C40,4)</f>
        <v>4.8399999999999999E-2</v>
      </c>
      <c r="B195" s="76">
        <f>ROUND(C42,4)</f>
        <v>4.8399999999999999E-2</v>
      </c>
      <c r="C195" s="52">
        <f>ROUND(C45,4)</f>
        <v>4.8399999999999999E-2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topLeftCell="A40" zoomScale="85" zoomScaleNormal="85" workbookViewId="0">
      <selection activeCell="C26" sqref="C26"/>
    </sheetView>
  </sheetViews>
  <sheetFormatPr defaultColWidth="0" defaultRowHeight="15" zeroHeight="1"/>
  <cols>
    <col min="1" max="1" width="66" customWidth="1"/>
    <col min="2" max="2" width="31" customWidth="1"/>
    <col min="3" max="3" width="59.42578125" bestFit="1"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7" bestFit="1" customWidth="1"/>
    <col min="16" max="16" width="59.42578125" bestFit="1" customWidth="1"/>
    <col min="17" max="17" width="3" customWidth="1"/>
    <col min="18" max="18" width="11.42578125" customWidth="1"/>
    <col min="19" max="19" width="9.140625" customWidth="1"/>
    <col min="20" max="20" width="11.42578125" bestFit="1" customWidth="1"/>
    <col min="21" max="21" width="9.140625" customWidth="1"/>
    <col min="22" max="22" width="13.85546875" bestFit="1" customWidth="1"/>
    <col min="23" max="23" width="3.42578125" customWidth="1"/>
    <col min="24"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160</v>
      </c>
    </row>
    <row r="5" spans="1:3">
      <c r="A5" s="21"/>
    </row>
    <row r="6" spans="1:3">
      <c r="A6" s="78" t="s">
        <v>141</v>
      </c>
    </row>
    <row r="7" spans="1:3">
      <c r="A7" s="187" t="s">
        <v>159</v>
      </c>
    </row>
    <row r="8" spans="1:3">
      <c r="A8" s="21"/>
    </row>
    <row r="9" spans="1:3">
      <c r="A9" s="78" t="s">
        <v>61</v>
      </c>
      <c r="B9" s="78"/>
    </row>
    <row r="10" spans="1:3">
      <c r="A10" s="70" t="s">
        <v>62</v>
      </c>
      <c r="B10" s="71">
        <v>0.23</v>
      </c>
    </row>
    <row r="11" spans="1:3">
      <c r="A11" s="52" t="s">
        <v>63</v>
      </c>
      <c r="B11" s="71">
        <v>0.06</v>
      </c>
    </row>
    <row r="12" spans="1:3">
      <c r="A12" s="70" t="s">
        <v>42</v>
      </c>
      <c r="B12" s="189">
        <v>1.4713200000000001E-2</v>
      </c>
      <c r="C12" t="s">
        <v>29</v>
      </c>
    </row>
    <row r="13" spans="1:3"/>
    <row r="14" spans="1:3">
      <c r="A14" s="79" t="s">
        <v>102</v>
      </c>
      <c r="B14" s="80"/>
      <c r="C14" s="81"/>
    </row>
    <row r="15" spans="1:3">
      <c r="A15" s="1" t="s">
        <v>101</v>
      </c>
      <c r="B15" s="1"/>
      <c r="C15" s="2" t="s">
        <v>1</v>
      </c>
    </row>
    <row r="16" spans="1:3">
      <c r="A16" s="70" t="s">
        <v>24</v>
      </c>
      <c r="B16" s="154" t="s">
        <v>104</v>
      </c>
      <c r="C16" s="53">
        <v>1.5599999999999999E-2</v>
      </c>
    </row>
    <row r="17" spans="1:25">
      <c r="A17" s="70" t="s">
        <v>25</v>
      </c>
      <c r="B17" s="154" t="s">
        <v>105</v>
      </c>
      <c r="C17" s="53">
        <v>3.7900000000000003E-2</v>
      </c>
    </row>
    <row r="18" spans="1:25">
      <c r="A18" s="1" t="s">
        <v>26</v>
      </c>
      <c r="B18" s="1"/>
      <c r="C18" s="2" t="s">
        <v>5</v>
      </c>
    </row>
    <row r="19" spans="1:25">
      <c r="A19" s="70" t="s">
        <v>24</v>
      </c>
      <c r="B19" s="154" t="s">
        <v>104</v>
      </c>
      <c r="C19" s="169">
        <v>2.3525000000000001E-2</v>
      </c>
    </row>
    <row r="20" spans="1:25">
      <c r="A20" s="70" t="s">
        <v>25</v>
      </c>
      <c r="B20" s="154" t="s">
        <v>105</v>
      </c>
      <c r="C20" s="169">
        <v>1.9036000000000001E-2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Natural'!C10=A65,2,0)))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75" thickBot="1">
      <c r="N42" s="10"/>
      <c r="O42" s="10"/>
      <c r="P42" s="10"/>
      <c r="Q42" s="10"/>
      <c r="R42" s="10"/>
      <c r="S42" s="10"/>
      <c r="T42" s="10"/>
      <c r="U42" s="10"/>
      <c r="V42" s="10"/>
      <c r="W42" s="10"/>
      <c r="X42" s="10"/>
    </row>
    <row r="43" spans="1:24" ht="16.5" thickTop="1" thickBot="1">
      <c r="B43" s="89"/>
      <c r="C43" s="90"/>
      <c r="D43" s="90"/>
      <c r="E43" s="90"/>
      <c r="F43" s="90"/>
      <c r="G43" s="90"/>
      <c r="H43" s="90"/>
      <c r="I43" s="90"/>
      <c r="J43" s="91"/>
      <c r="N43" s="10"/>
      <c r="O43" s="124"/>
      <c r="P43" s="129"/>
      <c r="Q43" s="129"/>
      <c r="R43" s="129"/>
      <c r="S43" s="129"/>
      <c r="T43" s="129"/>
      <c r="U43" s="129"/>
      <c r="V43" s="129"/>
      <c r="W43" s="130"/>
      <c r="X43" s="10"/>
    </row>
    <row r="44" spans="1:24" ht="16.5"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75" thickBot="1">
      <c r="B47" s="94" t="s">
        <v>99</v>
      </c>
      <c r="C47" s="12" t="str">
        <f>+A12</f>
        <v>Imposto sobre os Produtos Petrolíferos e Energéticos (ISP)</v>
      </c>
      <c r="D47" s="30"/>
      <c r="E47" s="64">
        <f>ROUND(G47*I47,2)</f>
        <v>0</v>
      </c>
      <c r="F47" s="33" t="str">
        <f>$F$44</f>
        <v>=</v>
      </c>
      <c r="G47" s="39">
        <f>+G46</f>
        <v>0</v>
      </c>
      <c r="H47" s="33" t="str">
        <f>$H$44</f>
        <v>x</v>
      </c>
      <c r="I47" s="40">
        <f>+B12</f>
        <v>1.4713200000000001E-2</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7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75" thickBot="1">
      <c r="B50" s="95"/>
      <c r="C50" s="21"/>
      <c r="D50" s="30"/>
      <c r="E50" s="21"/>
      <c r="F50" s="21"/>
      <c r="G50" s="21"/>
      <c r="H50" s="21"/>
      <c r="I50" s="21"/>
      <c r="J50" s="93"/>
      <c r="N50" s="10"/>
      <c r="O50" s="127"/>
      <c r="P50" s="134"/>
      <c r="Q50" s="134"/>
      <c r="R50" s="134"/>
      <c r="S50" s="134"/>
      <c r="T50" s="134"/>
      <c r="U50" s="134"/>
      <c r="V50" s="134"/>
      <c r="W50" s="131"/>
      <c r="X50" s="10"/>
    </row>
    <row r="51" spans="1:28" ht="16.5"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7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7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75" thickBot="1">
      <c r="B56" s="92"/>
      <c r="C56" s="21"/>
      <c r="D56" s="30"/>
      <c r="E56" s="28"/>
      <c r="F56" s="21"/>
      <c r="G56" s="21"/>
      <c r="H56" s="21"/>
      <c r="I56" s="21"/>
      <c r="J56" s="93"/>
      <c r="N56" s="10"/>
      <c r="O56" s="125"/>
      <c r="P56" s="134"/>
      <c r="Q56" s="134"/>
      <c r="R56" s="135"/>
      <c r="S56" s="134"/>
      <c r="T56" s="134"/>
      <c r="U56" s="134"/>
      <c r="V56" s="134"/>
      <c r="W56" s="131"/>
      <c r="X56" s="10"/>
    </row>
    <row r="57" spans="1:28" ht="16.5"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75" thickBot="1">
      <c r="B58" s="98"/>
      <c r="C58" s="99"/>
      <c r="D58" s="99"/>
      <c r="E58" s="99"/>
      <c r="F58" s="99"/>
      <c r="G58" s="99"/>
      <c r="H58" s="99"/>
      <c r="I58" s="99"/>
      <c r="J58" s="100"/>
      <c r="N58" s="10"/>
      <c r="O58" s="128"/>
      <c r="P58" s="133"/>
      <c r="Q58" s="133"/>
      <c r="R58" s="133"/>
      <c r="S58" s="133"/>
      <c r="T58" s="133"/>
      <c r="U58" s="133"/>
      <c r="V58" s="133"/>
      <c r="W58" s="132"/>
      <c r="X58" s="10"/>
    </row>
    <row r="59" spans="1:28" ht="15.7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75" thickBot="1">
      <c r="A62" s="104" t="s">
        <v>103</v>
      </c>
    </row>
    <row r="63" spans="1:28">
      <c r="A63" s="155" t="s">
        <v>54</v>
      </c>
    </row>
    <row r="64" spans="1:28">
      <c r="A64" s="12" t="s">
        <v>45</v>
      </c>
    </row>
    <row r="65" spans="1:13" ht="15.7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Andre Leitao</cp:lastModifiedBy>
  <cp:lastPrinted>2017-04-20T10:46:43Z</cp:lastPrinted>
  <dcterms:created xsi:type="dcterms:W3CDTF">2017-04-11T13:58:51Z</dcterms:created>
  <dcterms:modified xsi:type="dcterms:W3CDTF">2025-10-21T11:55:17Z</dcterms:modified>
  <cp:contentStatus/>
</cp:coreProperties>
</file>